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80" windowWidth="9720" windowHeight="7260" firstSheet="3" activeTab="3"/>
  </bookViews>
  <sheets>
    <sheet name="КСММ2012" sheetId="1" r:id="rId1"/>
    <sheet name="КСММ 2013 от 26 дек" sheetId="3" r:id="rId2"/>
    <sheet name="для ГАИ и Иванова" sheetId="8" r:id="rId3"/>
    <sheet name="календарь на 2014г. без аренды " sheetId="12" r:id="rId4"/>
  </sheets>
  <definedNames>
    <definedName name="_xlnm.Print_Area" localSheetId="3">'календарь на 2014г. без аренды '!$B$1:$X$166</definedName>
  </definedNames>
  <calcPr calcId="125725"/>
</workbook>
</file>

<file path=xl/calcChain.xml><?xml version="1.0" encoding="utf-8"?>
<calcChain xmlns="http://schemas.openxmlformats.org/spreadsheetml/2006/main">
  <c r="N11" i="12"/>
  <c r="N12"/>
  <c r="N13"/>
  <c r="N14"/>
  <c r="N18"/>
  <c r="N19"/>
  <c r="N21"/>
  <c r="N22"/>
  <c r="N23"/>
  <c r="N25"/>
  <c r="N28"/>
  <c r="N33"/>
  <c r="N34"/>
  <c r="N35"/>
  <c r="N38"/>
  <c r="N42"/>
  <c r="N44"/>
  <c r="N45"/>
  <c r="N46"/>
  <c r="N54"/>
  <c r="N55"/>
  <c r="N56"/>
  <c r="N59"/>
  <c r="N60"/>
  <c r="N61"/>
  <c r="N62"/>
  <c r="N63"/>
  <c r="N65"/>
  <c r="N68"/>
  <c r="N69"/>
  <c r="N72"/>
  <c r="N75"/>
  <c r="N76"/>
  <c r="N79"/>
  <c r="G80"/>
  <c r="H80"/>
  <c r="I80"/>
  <c r="J80"/>
  <c r="K80"/>
  <c r="L80"/>
  <c r="M80"/>
  <c r="N80"/>
  <c r="G81"/>
  <c r="H81"/>
  <c r="I81"/>
  <c r="J81"/>
  <c r="K81"/>
  <c r="L81"/>
  <c r="M81"/>
  <c r="N81"/>
  <c r="G82"/>
  <c r="H82"/>
  <c r="I82"/>
  <c r="K82"/>
  <c r="L82"/>
  <c r="M82"/>
  <c r="N82"/>
  <c r="N85"/>
  <c r="N87"/>
  <c r="N89"/>
  <c r="N90"/>
  <c r="N100"/>
  <c r="N101"/>
  <c r="N102"/>
  <c r="N104"/>
  <c r="N105"/>
  <c r="N111"/>
  <c r="N112"/>
  <c r="N114"/>
  <c r="N115"/>
  <c r="N119"/>
  <c r="N120"/>
  <c r="N122"/>
  <c r="N123"/>
  <c r="N12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N129"/>
  <c r="N130"/>
  <c r="N131"/>
  <c r="N132"/>
  <c r="N134"/>
  <c r="N135"/>
  <c r="N137"/>
  <c r="N138"/>
  <c r="N140"/>
  <c r="N141"/>
  <c r="N144"/>
  <c r="N145"/>
  <c r="N147"/>
  <c r="N148"/>
  <c r="H153" l="1"/>
  <c r="I153"/>
  <c r="J153"/>
  <c r="K153"/>
  <c r="L153"/>
  <c r="M153"/>
  <c r="G153"/>
  <c r="H158"/>
  <c r="I158"/>
  <c r="J158"/>
  <c r="K158"/>
  <c r="L158"/>
  <c r="M158"/>
  <c r="G158"/>
  <c r="H152" l="1"/>
  <c r="I152"/>
  <c r="J152"/>
  <c r="K152"/>
  <c r="L152"/>
  <c r="M152"/>
  <c r="G152"/>
  <c r="H154"/>
  <c r="I154"/>
  <c r="J154"/>
  <c r="K154"/>
  <c r="L154"/>
  <c r="M154"/>
  <c r="G154"/>
  <c r="N150" l="1"/>
  <c r="N149"/>
  <c r="N154"/>
  <c r="W81"/>
  <c r="M157"/>
  <c r="L157"/>
  <c r="K157"/>
  <c r="J157"/>
  <c r="I157"/>
  <c r="H157"/>
  <c r="G157"/>
  <c r="N159" l="1"/>
  <c r="N153"/>
  <c r="N152"/>
  <c r="J159"/>
  <c r="I159"/>
  <c r="M159"/>
  <c r="H159"/>
  <c r="G159"/>
  <c r="K159"/>
  <c r="L159"/>
  <c r="N158" l="1"/>
  <c r="N157"/>
  <c r="N102" i="3" l="1"/>
  <c r="N12"/>
  <c r="P13"/>
  <c r="K99"/>
  <c r="M99"/>
  <c r="N92"/>
  <c r="J99"/>
  <c r="I99"/>
  <c r="H99"/>
  <c r="G99"/>
  <c r="L99"/>
  <c r="N98"/>
  <c r="G86"/>
  <c r="H86"/>
  <c r="I86"/>
  <c r="J86"/>
  <c r="K86"/>
  <c r="L86"/>
  <c r="M86"/>
  <c r="N82"/>
  <c r="N80"/>
  <c r="N85"/>
  <c r="N62"/>
  <c r="K111"/>
  <c r="K114" s="1"/>
  <c r="J114"/>
  <c r="I114"/>
  <c r="H114"/>
  <c r="G114"/>
  <c r="M114"/>
  <c r="L114"/>
  <c r="N109"/>
  <c r="N108"/>
  <c r="N107"/>
  <c r="G112"/>
  <c r="M111"/>
  <c r="L111"/>
  <c r="N104"/>
  <c r="N95"/>
  <c r="N93"/>
  <c r="M100"/>
  <c r="L100"/>
  <c r="K100"/>
  <c r="J100"/>
  <c r="I100"/>
  <c r="H100"/>
  <c r="G100"/>
  <c r="N91"/>
  <c r="M47"/>
  <c r="L47"/>
  <c r="K47"/>
  <c r="I47"/>
  <c r="J47"/>
  <c r="H47"/>
  <c r="G47"/>
  <c r="N45"/>
  <c r="H139"/>
  <c r="I139"/>
  <c r="J139"/>
  <c r="K139"/>
  <c r="L139"/>
  <c r="M139"/>
  <c r="G139"/>
  <c r="H137"/>
  <c r="I137"/>
  <c r="J137"/>
  <c r="K137"/>
  <c r="L137"/>
  <c r="M137"/>
  <c r="G137"/>
  <c r="F137" s="1"/>
  <c r="H131"/>
  <c r="I131"/>
  <c r="J131"/>
  <c r="K131"/>
  <c r="L131"/>
  <c r="M131"/>
  <c r="G131"/>
  <c r="H130"/>
  <c r="I130"/>
  <c r="J130"/>
  <c r="K130"/>
  <c r="L130"/>
  <c r="M130"/>
  <c r="G130"/>
  <c r="N132"/>
  <c r="N133"/>
  <c r="N134"/>
  <c r="N135"/>
  <c r="N136"/>
  <c r="N138"/>
  <c r="F132"/>
  <c r="F133"/>
  <c r="F134"/>
  <c r="F135"/>
  <c r="F136"/>
  <c r="F138"/>
  <c r="F139"/>
  <c r="L129"/>
  <c r="M129"/>
  <c r="H129"/>
  <c r="I129"/>
  <c r="J129"/>
  <c r="K129"/>
  <c r="G129"/>
  <c r="F129" s="1"/>
  <c r="H141" l="1"/>
  <c r="N114"/>
  <c r="N139"/>
  <c r="N131"/>
  <c r="N129"/>
  <c r="N130"/>
  <c r="F130"/>
  <c r="N137"/>
  <c r="F131"/>
  <c r="F141" l="1"/>
  <c r="N141"/>
  <c r="N97"/>
  <c r="N96"/>
  <c r="N94"/>
  <c r="H88"/>
  <c r="I88"/>
  <c r="J88"/>
  <c r="K88"/>
  <c r="L88"/>
  <c r="M88"/>
  <c r="G88"/>
  <c r="H87"/>
  <c r="I87"/>
  <c r="J87"/>
  <c r="K87"/>
  <c r="L87"/>
  <c r="M87"/>
  <c r="G87"/>
  <c r="J112"/>
  <c r="J122" s="1"/>
  <c r="H49"/>
  <c r="H115" s="1"/>
  <c r="I49"/>
  <c r="J49"/>
  <c r="K49"/>
  <c r="L49"/>
  <c r="L115" s="1"/>
  <c r="M49"/>
  <c r="G49"/>
  <c r="K112"/>
  <c r="H48"/>
  <c r="I48"/>
  <c r="J48"/>
  <c r="J113" s="1"/>
  <c r="J121" s="1"/>
  <c r="K48"/>
  <c r="K113" s="1"/>
  <c r="L48"/>
  <c r="L113" s="1"/>
  <c r="M48"/>
  <c r="M113" s="1"/>
  <c r="N99" l="1"/>
  <c r="Q100"/>
  <c r="N100"/>
  <c r="H113"/>
  <c r="L112"/>
  <c r="H112"/>
  <c r="G122" s="1"/>
  <c r="J115"/>
  <c r="M112"/>
  <c r="I112"/>
  <c r="I122" s="1"/>
  <c r="I113"/>
  <c r="I121" s="1"/>
  <c r="G115"/>
  <c r="M115"/>
  <c r="K115"/>
  <c r="I115"/>
  <c r="N69"/>
  <c r="G48"/>
  <c r="G113" s="1"/>
  <c r="O139"/>
  <c r="N110"/>
  <c r="O136" s="1"/>
  <c r="N106"/>
  <c r="O129" s="1"/>
  <c r="N105"/>
  <c r="N39"/>
  <c r="N84"/>
  <c r="N81"/>
  <c r="N79"/>
  <c r="N66"/>
  <c r="N61"/>
  <c r="N57"/>
  <c r="N56"/>
  <c r="N83"/>
  <c r="N40"/>
  <c r="N25"/>
  <c r="N29"/>
  <c r="N19"/>
  <c r="N30"/>
  <c r="N34"/>
  <c r="N77"/>
  <c r="N76"/>
  <c r="N70"/>
  <c r="N46"/>
  <c r="N35"/>
  <c r="N33"/>
  <c r="N32"/>
  <c r="N31"/>
  <c r="N26"/>
  <c r="N24"/>
  <c r="N23"/>
  <c r="N18"/>
  <c r="N16"/>
  <c r="M12" i="1"/>
  <c r="S9" s="1"/>
  <c r="M13"/>
  <c r="M14"/>
  <c r="M15"/>
  <c r="M16"/>
  <c r="M17"/>
  <c r="M18"/>
  <c r="M19"/>
  <c r="M20"/>
  <c r="M22"/>
  <c r="M23"/>
  <c r="M24"/>
  <c r="M25"/>
  <c r="M26"/>
  <c r="M27"/>
  <c r="M28"/>
  <c r="F29"/>
  <c r="G29"/>
  <c r="H29"/>
  <c r="I29"/>
  <c r="H30" s="1"/>
  <c r="J29"/>
  <c r="K29"/>
  <c r="L29"/>
  <c r="F30"/>
  <c r="G30"/>
  <c r="I30"/>
  <c r="J30"/>
  <c r="K30"/>
  <c r="L30"/>
  <c r="F31"/>
  <c r="G31"/>
  <c r="H31"/>
  <c r="I31"/>
  <c r="J31"/>
  <c r="K31"/>
  <c r="L31"/>
  <c r="M33"/>
  <c r="M34"/>
  <c r="M35"/>
  <c r="M36"/>
  <c r="M37"/>
  <c r="M38"/>
  <c r="M40"/>
  <c r="M46" s="1"/>
  <c r="M41"/>
  <c r="M42"/>
  <c r="M43"/>
  <c r="M44"/>
  <c r="M45"/>
  <c r="F46"/>
  <c r="G46"/>
  <c r="H46"/>
  <c r="I46"/>
  <c r="J46"/>
  <c r="K46"/>
  <c r="L46"/>
  <c r="F47"/>
  <c r="G47"/>
  <c r="H47"/>
  <c r="I47"/>
  <c r="I58" s="1"/>
  <c r="J47"/>
  <c r="K47"/>
  <c r="L47"/>
  <c r="L58" s="1"/>
  <c r="F48"/>
  <c r="G48"/>
  <c r="H48"/>
  <c r="H59" s="1"/>
  <c r="I48"/>
  <c r="J48"/>
  <c r="J59" s="1"/>
  <c r="K48"/>
  <c r="K59" s="1"/>
  <c r="L48"/>
  <c r="L59"/>
  <c r="M50"/>
  <c r="M51"/>
  <c r="M52"/>
  <c r="M53"/>
  <c r="M54"/>
  <c r="M55"/>
  <c r="F56"/>
  <c r="F57" s="1"/>
  <c r="G56"/>
  <c r="H56"/>
  <c r="I56"/>
  <c r="J56"/>
  <c r="K56"/>
  <c r="L56"/>
  <c r="G58"/>
  <c r="K58"/>
  <c r="I59"/>
  <c r="F58"/>
  <c r="J141" i="3"/>
  <c r="J142" s="1"/>
  <c r="K141"/>
  <c r="L57" i="1" l="1"/>
  <c r="H57"/>
  <c r="G59"/>
  <c r="N86" i="3"/>
  <c r="O128"/>
  <c r="N111"/>
  <c r="R100"/>
  <c r="K122"/>
  <c r="R113"/>
  <c r="K121"/>
  <c r="N142" s="1"/>
  <c r="N47"/>
  <c r="T9"/>
  <c r="G121"/>
  <c r="G142" s="1"/>
  <c r="O141"/>
  <c r="G141"/>
  <c r="Q86"/>
  <c r="L141"/>
  <c r="M141"/>
  <c r="I141"/>
  <c r="I142" s="1"/>
  <c r="Q88"/>
  <c r="N88"/>
  <c r="Q49"/>
  <c r="N49"/>
  <c r="N87"/>
  <c r="Q87"/>
  <c r="R12"/>
  <c r="Q47"/>
  <c r="Q48"/>
  <c r="S57" i="1"/>
  <c r="K57"/>
  <c r="I57"/>
  <c r="G57"/>
  <c r="F59"/>
  <c r="T25"/>
  <c r="H58"/>
  <c r="M56"/>
  <c r="T45"/>
  <c r="M48"/>
  <c r="M47"/>
  <c r="J58"/>
  <c r="J57"/>
  <c r="T22"/>
  <c r="M30"/>
  <c r="M31"/>
  <c r="N48" i="3"/>
  <c r="N113" s="1"/>
  <c r="O142"/>
  <c r="U86"/>
  <c r="T48"/>
  <c r="T69"/>
  <c r="T23"/>
  <c r="U31"/>
  <c r="M58" i="1"/>
  <c r="U34" i="3"/>
  <c r="S30" i="1"/>
  <c r="T46"/>
  <c r="S37"/>
  <c r="Q12"/>
  <c r="S17"/>
  <c r="M29"/>
  <c r="M57" s="1"/>
  <c r="M59" l="1"/>
  <c r="R86" i="3"/>
  <c r="Q64" i="1"/>
  <c r="R87" i="3"/>
  <c r="R49"/>
  <c r="R48"/>
  <c r="Q113"/>
  <c r="N115"/>
  <c r="R47"/>
  <c r="R88"/>
  <c r="P30" i="1"/>
  <c r="Q99" i="3" l="1"/>
  <c r="N112"/>
  <c r="R99" l="1"/>
</calcChain>
</file>

<file path=xl/sharedStrings.xml><?xml version="1.0" encoding="utf-8"?>
<sst xmlns="http://schemas.openxmlformats.org/spreadsheetml/2006/main" count="1520" uniqueCount="543">
  <si>
    <t>Утверждаю:</t>
  </si>
  <si>
    <t xml:space="preserve">Руководитель главного управления по физической </t>
  </si>
  <si>
    <t>________________С.В. Кочан</t>
  </si>
  <si>
    <t>№</t>
  </si>
  <si>
    <t>Наименование мероприятия</t>
  </si>
  <si>
    <t>Сроки проведения</t>
  </si>
  <si>
    <t>Место проведения</t>
  </si>
  <si>
    <t>количество участников+   количество тренеров</t>
  </si>
  <si>
    <t>Расходы,  руб.*</t>
  </si>
  <si>
    <t>источник финансирования</t>
  </si>
  <si>
    <t>планируемые результаты</t>
  </si>
  <si>
    <t>Тренер-преподаватель</t>
  </si>
  <si>
    <t>Учащиеся</t>
  </si>
  <si>
    <t>итого</t>
  </si>
  <si>
    <t>Семинский перевал</t>
  </si>
  <si>
    <t>Чемпионат и Первенство СФО  ( III этап Кубка России)</t>
  </si>
  <si>
    <t>январь февраль</t>
  </si>
  <si>
    <t xml:space="preserve">бюджетные средства </t>
  </si>
  <si>
    <t>март</t>
  </si>
  <si>
    <t>г.Подгорный</t>
  </si>
  <si>
    <t>10+2</t>
  </si>
  <si>
    <t>г.Ачинск</t>
  </si>
  <si>
    <t>УСБ "Саланга"</t>
  </si>
  <si>
    <t xml:space="preserve">Учебно-тренировочный сбор </t>
  </si>
  <si>
    <t xml:space="preserve"> Саланга,  Минусинский р-н, п.Краснотуранск</t>
  </si>
  <si>
    <t>8+1</t>
  </si>
  <si>
    <t>Учебно-тренировочный сбор "Вкатывание"</t>
  </si>
  <si>
    <t>октябрь-ноябрь</t>
  </si>
  <si>
    <t>Белогорск,  Саланга,      В.Теи</t>
  </si>
  <si>
    <t>10-12.12</t>
  </si>
  <si>
    <t>г.Зеленогорск</t>
  </si>
  <si>
    <t>ИТОГО по отделению:</t>
  </si>
  <si>
    <t>январь-февраль</t>
  </si>
  <si>
    <t>г.Новосибирск</t>
  </si>
  <si>
    <t>4+1</t>
  </si>
  <si>
    <t xml:space="preserve">Первенство и Кубок Красноярского края (III этап) </t>
  </si>
  <si>
    <t>г.Канск</t>
  </si>
  <si>
    <t>15+2</t>
  </si>
  <si>
    <t>Чемпионат Красноярского края</t>
  </si>
  <si>
    <t>февраль</t>
  </si>
  <si>
    <t>13+1</t>
  </si>
  <si>
    <t xml:space="preserve">Первенство и Кубок Красноярского края (IV этап) </t>
  </si>
  <si>
    <t>авпрель</t>
  </si>
  <si>
    <t>Учебно-тренировочный сбор</t>
  </si>
  <si>
    <t>Горячегорск,Минусинский р-он, Дзержинский р-он</t>
  </si>
  <si>
    <t>10+1</t>
  </si>
  <si>
    <t>декабрь</t>
  </si>
  <si>
    <t>г.Екатеринбург</t>
  </si>
  <si>
    <t>6+1</t>
  </si>
  <si>
    <t>ИТОГО по учреждению:</t>
  </si>
  <si>
    <t xml:space="preserve">Генеральный директор </t>
  </si>
  <si>
    <t>____________________</t>
  </si>
  <si>
    <t>С.С.Аникин</t>
  </si>
  <si>
    <t>3 дня</t>
  </si>
  <si>
    <t xml:space="preserve">питание </t>
  </si>
  <si>
    <t xml:space="preserve">транспортные расходы </t>
  </si>
  <si>
    <t xml:space="preserve">проживание </t>
  </si>
  <si>
    <t xml:space="preserve">  БИАТЛОН</t>
  </si>
  <si>
    <t>ЛЫЖНЫЕ    ГОНКИ</t>
  </si>
  <si>
    <t>средства от оказания платных услуг</t>
  </si>
  <si>
    <t xml:space="preserve">Первенство и Кубок Красноярского края (I этап) </t>
  </si>
  <si>
    <t>Саланга</t>
  </si>
  <si>
    <t>март-апрель</t>
  </si>
  <si>
    <t>г.Дивногорск</t>
  </si>
  <si>
    <t xml:space="preserve">Всероссийские отборочные соревнования на Приз Ю.Кашкарова                           </t>
  </si>
  <si>
    <t xml:space="preserve">Всероссийские отборочные соревнования на "Приз ОЧ В.Ф.Маматова"                       </t>
  </si>
  <si>
    <t xml:space="preserve">Первенство СФО, отбор на Первенство России             </t>
  </si>
  <si>
    <t xml:space="preserve">Краевые соревнования памяти Г.Б.Проскурнина                        </t>
  </si>
  <si>
    <t xml:space="preserve">Первенство и Кубок Красноярского края (V этап) </t>
  </si>
  <si>
    <t>Бородино</t>
  </si>
  <si>
    <t>привлеченные средства</t>
  </si>
  <si>
    <t>5+1</t>
  </si>
  <si>
    <t>Горячегорск,</t>
  </si>
  <si>
    <t>июнь-июль-август</t>
  </si>
  <si>
    <t>9+1</t>
  </si>
  <si>
    <t>Минусинский район, Горячегорск</t>
  </si>
  <si>
    <t xml:space="preserve">Чемпионат и Первенство СФО  </t>
  </si>
  <si>
    <t>1+1</t>
  </si>
  <si>
    <t>г.Лесосибирск</t>
  </si>
  <si>
    <t>Всероссийские соревнования</t>
  </si>
  <si>
    <t>г.Томск</t>
  </si>
  <si>
    <t>культуре, спорту и туризму администрации г.Красноярска</t>
  </si>
  <si>
    <t>подготовка к спортивному сезону</t>
  </si>
  <si>
    <t>Дюбина О., (Малышева Е.) 10-20 м</t>
  </si>
  <si>
    <t>по назначению</t>
  </si>
  <si>
    <t>Белогорск,   Саланга, Кодинск, Горячегорск</t>
  </si>
  <si>
    <t>СПОРТИВНОЕ  ОРИЕНТИРОВАНИЕ</t>
  </si>
  <si>
    <t>Лисковский,  Горбачев А.,Ягодин Д.,Леончук В.,Минаева Е.,Соловьева А.,Нечаева Н.Сургутский подготовка к спортивному сезону</t>
  </si>
  <si>
    <t>суточные</t>
  </si>
  <si>
    <t>3 дня+2 дн.дороги</t>
  </si>
  <si>
    <t>18 дней+2 дн.дороги</t>
  </si>
  <si>
    <t>4 дня+2 дн.дороги</t>
  </si>
  <si>
    <t>6 дней+2 дн.дороги</t>
  </si>
  <si>
    <t>15 дней+2 дн.дороги</t>
  </si>
  <si>
    <t>6 дней+ 4 дня дороги</t>
  </si>
  <si>
    <t>3 дней+2 дн.дороги</t>
  </si>
  <si>
    <t xml:space="preserve">Открытый Чемпионат и первенство Красноярского края </t>
  </si>
  <si>
    <t>26-30.03</t>
  </si>
  <si>
    <t>3 дня+1 дн.дороги</t>
  </si>
  <si>
    <t>5 дня+2 дн.дороги</t>
  </si>
  <si>
    <t>краевые соревнования  "Приз Главы Тюхтетского района"</t>
  </si>
  <si>
    <t>Тюхтет</t>
  </si>
  <si>
    <t>Ермакова,Козлов,Сисанбаева,Петшак,Способова,Раззоренов,Зыков,Халявина, Меркулов, Паршуков Е.,Корнейчик,Банщиков,Семенов,Савичев,Павлов,Ермаков подготовка к спортивному сезону</t>
  </si>
  <si>
    <t>Минаева К , Архипкин П. отб на ЧР 1-10 м.</t>
  </si>
  <si>
    <t>по 100 руб.</t>
  </si>
  <si>
    <t>12+2</t>
  </si>
  <si>
    <t xml:space="preserve">КАЛЕНДАРНЫЙ ПЛАН СПОРТИВНО-МАССОВЫХ МЕРОПРИЯТИЙ МАОУДОД "СДЮСШОР"Сибиряк" на 2012 год </t>
  </si>
  <si>
    <t>"________"__________________2011</t>
  </si>
  <si>
    <t>янв. 2013</t>
  </si>
  <si>
    <t>Краевые соревнования памяти ЗТР Корабельникова</t>
  </si>
  <si>
    <t>г.Бородино</t>
  </si>
  <si>
    <t>Пер-во Красноярского края среди учащихся 1994-1997 г.р.</t>
  </si>
  <si>
    <t xml:space="preserve"> Нечаева,Михайлов, Уланова , Чиликина , Матвеев , Король, Леончук, Садохин А, Золотухина , Шестакова , канд. Мочульский </t>
  </si>
  <si>
    <t>январь</t>
  </si>
  <si>
    <t>Первенство Красноярского края среди ДЮСШ, СДЮСШОР, образовательных учреждений 1994-97 г.р.</t>
  </si>
  <si>
    <t>Краевые с оревнования на приз призера Олимпийских игр А.Сидько, 1998-2001 г.р.</t>
  </si>
  <si>
    <t>Пер-во Красноярского края среди учащихся 1997-2000 г.р.</t>
  </si>
  <si>
    <t xml:space="preserve">Краевые соревнования на призы администрации г.Лесосибирска                        </t>
  </si>
  <si>
    <t>апрель</t>
  </si>
  <si>
    <t>про500</t>
  </si>
  <si>
    <t>Кубок Росси</t>
  </si>
  <si>
    <t>20-25.01</t>
  </si>
  <si>
    <t>г.Ковров Влад.обл.</t>
  </si>
  <si>
    <t>4дн+</t>
  </si>
  <si>
    <t>6дн дороги</t>
  </si>
  <si>
    <t>4 дн+ 4 дн.дороги</t>
  </si>
  <si>
    <t>Чемпионат России</t>
  </si>
  <si>
    <t>23-27.03</t>
  </si>
  <si>
    <t>ноябрь-декабрь</t>
  </si>
  <si>
    <t>г.Сыктывкар</t>
  </si>
  <si>
    <t xml:space="preserve"> Садохин, Матвеев, Девяшина, Ваулин,Зуева, Вахитов,Шестакова,Грушина,Чиликина, Кривцив </t>
  </si>
  <si>
    <t>Чиликина,Зуева,Бунькова,Грушина,Матвеев,Садохин,Ваулин,Худоногов,Дьяченко,Вахитов  отбор в сб.края 5-15 м.вып,разр</t>
  </si>
  <si>
    <t>Нечаева,Чиликина, Шведова, Зуева А.,Золотухина, ,Садохин Михайлов , Меркулов, Король, канд. Шестакова, Сургутский А.,Ваулин ,Вахитов А..отбор в сб.края 3-15 м., вып,разр</t>
  </si>
  <si>
    <t xml:space="preserve"> Архипкин, Горбачев А.,Ягодин Д.,Леончук В.,Минаева Е.,Соловьева А.,Нечаева Н., Золотухина О., отбор в сб.края 3-10 м.вып,разр</t>
  </si>
  <si>
    <t xml:space="preserve">  Зуева А.,Девяшина, Мочульский,Ваулин, Шестакова, Ващенко, Долгушева,Кривцев,Грушина, Уланова,Чиликина, Меркулов,Дьяченко, Силоенко,Жуль, канд. Архипкин,Фомин,Жуль, Селюкова .отбор в сб.края 3-15 м., вып,разр</t>
  </si>
  <si>
    <t>Архипкин, Минаева, Нечаева, Михайлов, Садохин, Зуева, Матвеев, Меркулов, Тиснау, Кривцев,</t>
  </si>
  <si>
    <t xml:space="preserve">  Горбачев А.,Михайлов А..,Леончук В.,Минаева Е.,Соловьева А.,Нечаева,  Садохин А., Зуева А.подготовка к спортивному сезону</t>
  </si>
  <si>
    <t>Краевые соревнования памяти МС А.Потоцкого 1994-1997 г.р</t>
  </si>
  <si>
    <t>Михайлов А.. Леончук В., Нечаева Н.,Король,Золотухина, Садохин, Шведова, Шестакова,Садохина, Вахитов, отбор в сб.края 3-10 м.вып,разр</t>
  </si>
  <si>
    <t>Золотухина,, Михайлов, Король,Шведова Е.</t>
  </si>
  <si>
    <t xml:space="preserve"> Савичев,Меркулов, Сисанбаева А., Зыков И., Ермакова, Полозкова  3-10 м.,отбор на ПР</t>
  </si>
  <si>
    <t>Ермакова,Козлов,Сисанбаева,Петшак,Способова,Раззоренов,Зыков,Халявина,Заец, Поданова, Банщиков,Семенов,Савичев,Павлов,Ермаков 1-10 м.,вып.раз,отбор в сб.края</t>
  </si>
  <si>
    <t>Ермакова,Козлов,Сисанбаева,Способова,Раззоренов,Зыков,Халявина,,Банщиков,Семенов,Савичев,Павлов,Ермаков, Прудникова, Максимова,Верещагина,Паршуков, 1-10 м.,вып.раз</t>
  </si>
  <si>
    <t>Ермакова,Козлов,Сисанбаева,Петшак,Способова,Раззоренов,Полозкова,Зыков,Халявина,Меркулов,Паршуков,Смоляков,,Банщиков,Семенов,Савичев,Павлов,Ермаков, 1-10м.,вып.разр.отбор в сб.края</t>
  </si>
  <si>
    <t>Ермакова,Козлов,Сисанбаева,Петшак,Способова,Раззоренов,Зыков,Халявина,Меркулов,Паршуков,Майнашева,Банщиков,Семенов,Савичев,Павлов,Ермаков,Поданова, Майнашева, Юрьев, подготовка к спортивному сезону</t>
  </si>
  <si>
    <t xml:space="preserve"> Меркулов,Семенов.,Полозкова,Халявина,Майнашева , Зыков 3-15 м.,вып.раз.</t>
  </si>
  <si>
    <t>Смоляков, Халявина, Зыков, Семенов, Захаров, Майнашева, Полозкова, Заец,, Поданова 3-15 м. вып.разр</t>
  </si>
  <si>
    <t>Смоляков, Халявина, Зыков, Семенов, Захаров, Смирнова, Полозкова, Поданова, Чепикова-15 м. вып.разр</t>
  </si>
  <si>
    <t>Ермакова,Козлов,Сисанбаева,Петшак,Способова,Раззоренов,Полозкова,Зыков,Халявина,Меркулов,Поданова, Заец, Банщиков,Семенов,Савичев,Павлов,Ермаков, 1-10м.,вып.разр.отбор в сб.края</t>
  </si>
  <si>
    <t>Дюбина О., Малышева Е.,Линкевич, Лопатин, Колотовкина,  3-10 м</t>
  </si>
  <si>
    <t>Дюбина, 10-20 м</t>
  </si>
  <si>
    <t>Дюбина О.,( Малышева Е.) 3-15 м</t>
  </si>
  <si>
    <t>подготовка к зимнему сезону</t>
  </si>
  <si>
    <t>5 дней+2 дн.обратно</t>
  </si>
  <si>
    <t>500 прож</t>
  </si>
  <si>
    <t>2 дня + 1 дн.дороги</t>
  </si>
  <si>
    <t>20 дней+8 дн.дороги</t>
  </si>
  <si>
    <t>5 дня+1 дн.дороги</t>
  </si>
  <si>
    <t>3дн</t>
  </si>
  <si>
    <t>Белогорск,  Саланга,      В.Теи, п.Кедроввый</t>
  </si>
  <si>
    <t>Лесной</t>
  </si>
  <si>
    <t>бюд</t>
  </si>
  <si>
    <t>янв</t>
  </si>
  <si>
    <t>фев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</si>
  <si>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</si>
  <si>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</si>
  <si>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</si>
  <si>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</si>
  <si>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</si>
  <si>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</si>
  <si>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</si>
  <si>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</si>
  <si>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</si>
  <si>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Краевые соревнования на приз призера Олимпийских игр А.Сидько, 1998-2001 г.р.</t>
  </si>
  <si>
    <t>Краевые соревнования памяти МС А.Потоцкого 1995-1998 г.р</t>
  </si>
  <si>
    <t>Краевые соревнования  "Приз Главы Тюхтетского района"</t>
  </si>
  <si>
    <t xml:space="preserve">Первенство СФО, отбор на Первенство России (1995-1996г.р.)        </t>
  </si>
  <si>
    <t xml:space="preserve">ГОДОВОЙ КАЛЕНДАРНЫЙ ПЛАН СПОРТИВНО - МАССОВЫХ И ФИЗКУЛЬТУРНО-ОЗДОРОВИТЕЛЬНЫХ МЕРОПРИЯТИЙ МАОУДОД "СДЮСШОР "СИБИРЯК" НА 2013 ГОД. </t>
  </si>
  <si>
    <t>Пер-во Красноярского края среди учащихся 1995-1998 г.р.</t>
  </si>
  <si>
    <t>6 дней+2 дн.обратно</t>
  </si>
  <si>
    <t>Первенство Красноярского края среди ДЮСШ, СДЮСШОР, образовательных учреждений 1995-98 г.р.</t>
  </si>
  <si>
    <t>4дн+1</t>
  </si>
  <si>
    <t>7дн+2дороги</t>
  </si>
  <si>
    <t xml:space="preserve">   </t>
  </si>
  <si>
    <t>г.Канск, УСБ "Саланга"</t>
  </si>
  <si>
    <t>5дней+2 дн.дороги</t>
  </si>
  <si>
    <t>Бородино, Ачинск</t>
  </si>
  <si>
    <t>п.В-Теи</t>
  </si>
  <si>
    <t>Краевые соревнования памяти Г.Б.проскурнина</t>
  </si>
  <si>
    <t>февраль,март</t>
  </si>
  <si>
    <t>г.Кодинск</t>
  </si>
  <si>
    <t>п.Подгорный</t>
  </si>
  <si>
    <t>3+1</t>
  </si>
  <si>
    <t>Екатеринбург</t>
  </si>
  <si>
    <t xml:space="preserve">Межрегиональные соревнования памяти Н. Романова 1997-1998 г.р.                     </t>
  </si>
  <si>
    <t>7дн+4</t>
  </si>
  <si>
    <t>Всероссийские соревнования "Кубок "Сибири"</t>
  </si>
  <si>
    <t>Новосибирск</t>
  </si>
  <si>
    <t>бюджет:</t>
  </si>
  <si>
    <t>Первенство России</t>
  </si>
  <si>
    <t>25.02-04.03</t>
  </si>
  <si>
    <t>г.Пермь</t>
  </si>
  <si>
    <t>г. Златоуст</t>
  </si>
  <si>
    <t>5дн+4дороги</t>
  </si>
  <si>
    <t>Чемпионат и Первенство России</t>
  </si>
  <si>
    <t>Тамбовская область</t>
  </si>
  <si>
    <t>01.02-05,02</t>
  </si>
  <si>
    <t>13-21 марта</t>
  </si>
  <si>
    <t>г. Сыктывкар</t>
  </si>
  <si>
    <t>21 дней+2 дн.дороги</t>
  </si>
  <si>
    <t>Учебно-тренировочный сбор, лыжные гонки</t>
  </si>
  <si>
    <t>сентябрь (20дн.)</t>
  </si>
  <si>
    <t>Учебно-тренировочный сбор, биатлон</t>
  </si>
  <si>
    <t>МАУ  "СОК "ЛЕСНОЙ"</t>
  </si>
  <si>
    <t>ИТОГО</t>
  </si>
  <si>
    <t>Первенство Сибирского федерального округа</t>
  </si>
  <si>
    <t>Зеленогорск</t>
  </si>
  <si>
    <t>8дн+2дороги</t>
  </si>
  <si>
    <t>ЛЕСНОЙ</t>
  </si>
  <si>
    <t xml:space="preserve">Первенство  Красноярского края </t>
  </si>
  <si>
    <t>Чемпионат Красноярского края памяти ЗТР В.И.Стольникова</t>
  </si>
  <si>
    <t xml:space="preserve"> Кубок Красноярского края (II этап) </t>
  </si>
  <si>
    <t xml:space="preserve"> Кубок Красноярского края (I этап) </t>
  </si>
  <si>
    <t>Краевые соревнования</t>
  </si>
  <si>
    <t>2+1</t>
  </si>
  <si>
    <t xml:space="preserve">Всероссийские соревнования на "Приз ОЧ В.Ф.Маматова" (1995-1998г.р)                     </t>
  </si>
  <si>
    <t xml:space="preserve">Краевые соревнования </t>
  </si>
  <si>
    <t xml:space="preserve"> Семинский перевал</t>
  </si>
  <si>
    <t>Пер-во Красноярского края среди учащихся 1999-2002 г.р.</t>
  </si>
  <si>
    <t xml:space="preserve">                           С.С.Аникин</t>
  </si>
  <si>
    <t>Горячегорск,Минусинский, Дзержинский р-ны</t>
  </si>
  <si>
    <t>12+1</t>
  </si>
  <si>
    <t>по статьям:</t>
  </si>
  <si>
    <t>платные</t>
  </si>
  <si>
    <t>8-13.01</t>
  </si>
  <si>
    <t>25-27.01</t>
  </si>
  <si>
    <t>08-10.02</t>
  </si>
  <si>
    <t>20-24.03</t>
  </si>
  <si>
    <t>26-28.03</t>
  </si>
  <si>
    <t>г.Ачинск, УСБ "Саланга"</t>
  </si>
  <si>
    <t>15-17.03</t>
  </si>
  <si>
    <t>Открытый чемпионат и первенство Красноярского края  по марафонским дистанциям</t>
  </si>
  <si>
    <t>30-31.03</t>
  </si>
  <si>
    <t>25-29.12</t>
  </si>
  <si>
    <t>13-15.12</t>
  </si>
  <si>
    <t>15-18.03</t>
  </si>
  <si>
    <t>04-08.04</t>
  </si>
  <si>
    <t>19-23.12</t>
  </si>
  <si>
    <t>Открытый Чемпионат и Первенство Красноярского края</t>
  </si>
  <si>
    <t>18-22.01</t>
  </si>
  <si>
    <t>г.Красноярск</t>
  </si>
  <si>
    <t>дописать спортсменов</t>
  </si>
  <si>
    <t>Открытый Чемпионат и Первенство Красноярского края по марафонским дистанциям</t>
  </si>
  <si>
    <t>02-03.03</t>
  </si>
  <si>
    <t>5-8 апр</t>
  </si>
  <si>
    <t>Открытый Кубок Красноярского края памяти В.Ф.Переверзина</t>
  </si>
  <si>
    <t>20-22.12</t>
  </si>
  <si>
    <t>иные средства</t>
  </si>
  <si>
    <t>Открытое Первенство МАОУДОД " СДЮСШОР "Сибиряк" Рождественские старты</t>
  </si>
  <si>
    <t xml:space="preserve">январь </t>
  </si>
  <si>
    <t>Чемпионат города Красноярска среди районов</t>
  </si>
  <si>
    <t>11-13.01</t>
  </si>
  <si>
    <t>Всероссийские соревнования "Кубок Хакасии"</t>
  </si>
  <si>
    <t>19-24.11</t>
  </si>
  <si>
    <t>Р.Хакасия п.Вершина Теи</t>
  </si>
  <si>
    <t xml:space="preserve">Открытое Первенство МАОУДОД " СДЮСШОР "Сибиряк" </t>
  </si>
  <si>
    <t xml:space="preserve">межрегиональные соревнования на "Приз памяти Д.Каратаева"                </t>
  </si>
  <si>
    <t>Межригиональные соревнования на призы "Академиии биалона" памяти чемпиона Мира А.Гризмана</t>
  </si>
  <si>
    <t>Первенство России по летнему биатлону</t>
  </si>
  <si>
    <t xml:space="preserve">сентябрь </t>
  </si>
  <si>
    <t>Межрегиональные соревнования "Приз ОЧ О.Медведцевой"</t>
  </si>
  <si>
    <t>Чемпионат России, Кубок России</t>
  </si>
  <si>
    <t>г.Красноярск, Г.Новосибирск</t>
  </si>
  <si>
    <t>Уфа,Саранск, Уват, Тюмень,Ижевск</t>
  </si>
  <si>
    <t>Межрегиональные соревнования "Приз памяти Г.Харитонова"</t>
  </si>
  <si>
    <t>ноябрь</t>
  </si>
  <si>
    <t>г.Новосибирск ,г.Саранск ,г.Уфа ,Г.Ижевск</t>
  </si>
  <si>
    <t>сентябрь, октябрь</t>
  </si>
  <si>
    <t>VI зимняя Спартакиада учащихся России( краевые соревнования)</t>
  </si>
  <si>
    <t>24-28.01</t>
  </si>
  <si>
    <t>15-18.02</t>
  </si>
  <si>
    <t>1-6.03</t>
  </si>
  <si>
    <t>Первенство Красноярского края среди ДЮСШ (из пневматического оружия)</t>
  </si>
  <si>
    <t>14-18.03</t>
  </si>
  <si>
    <t>21-28.03</t>
  </si>
  <si>
    <t>Краевые соревнования на призы ОЧ О.Медведцевой</t>
  </si>
  <si>
    <t>26-28.07</t>
  </si>
  <si>
    <t>22-26.08</t>
  </si>
  <si>
    <t>Первенство Красноярского края по ОФП</t>
  </si>
  <si>
    <t>6-9.09</t>
  </si>
  <si>
    <t>Чемпионат и Первенство  Красноярского края по летнему биатлону</t>
  </si>
  <si>
    <t>19-23.09</t>
  </si>
  <si>
    <t>15-24.03</t>
  </si>
  <si>
    <t>г.Сыктывкар Р.Коми</t>
  </si>
  <si>
    <t>27 марта-04 апреля</t>
  </si>
  <si>
    <t>Всероссийские соревнования "Сыктывкарская лыжня"</t>
  </si>
  <si>
    <t>22-27.11</t>
  </si>
  <si>
    <t>Всероссийские соревнования ( I этап Кубка России)</t>
  </si>
  <si>
    <t xml:space="preserve">29.11-01.12 </t>
  </si>
  <si>
    <t>Всероссийские соревнования " на призы змс М.Девятьярова" ( II  этап Кубка России)</t>
  </si>
  <si>
    <t>11-16.12</t>
  </si>
  <si>
    <t>06-10.12</t>
  </si>
  <si>
    <t>г.Чусовой Пермский край</t>
  </si>
  <si>
    <t>Всероссийские соревнования " Красногорская лыжня"</t>
  </si>
  <si>
    <t>21-26.12</t>
  </si>
  <si>
    <t>г.Красногорск Московская обл.</t>
  </si>
  <si>
    <t>17-25.03</t>
  </si>
  <si>
    <t>20-28.03</t>
  </si>
  <si>
    <t>Краевые соревнования посвященные памяти ЗТР В.А.Корабельникова</t>
  </si>
  <si>
    <t>18+2</t>
  </si>
  <si>
    <t>1 день+1 дн.дороги</t>
  </si>
  <si>
    <t xml:space="preserve">Открытое Первенство АЗВС, памяти МС СССР В.Б.Малыгина </t>
  </si>
  <si>
    <t>февраль, март</t>
  </si>
  <si>
    <t>3-9 февр</t>
  </si>
  <si>
    <t>первенство России до 26 лет,Кубок России -отбор к ЧЕ и ПЕ</t>
  </si>
  <si>
    <t>14-21.01</t>
  </si>
  <si>
    <t>Уват,Тюмень, Новосибирск,Красноярск ,Уфа,Саранск,Ижевск</t>
  </si>
  <si>
    <t>07.12-11.12</t>
  </si>
  <si>
    <t>3-22.01</t>
  </si>
  <si>
    <t>28 янв.-6 февр.</t>
  </si>
  <si>
    <t>25февр-6 март</t>
  </si>
  <si>
    <t>3-22 сент.</t>
  </si>
  <si>
    <t>6-15 сент</t>
  </si>
  <si>
    <t>Учебно-тренировочный сбор, спорт.ориент</t>
  </si>
  <si>
    <t>1-10 ноябр.</t>
  </si>
  <si>
    <t>14+1</t>
  </si>
  <si>
    <t>11+1</t>
  </si>
  <si>
    <t>Краевая Универсиада</t>
  </si>
  <si>
    <t>20+2</t>
  </si>
  <si>
    <t>7+1</t>
  </si>
  <si>
    <t>17-20.01</t>
  </si>
  <si>
    <t>21 день</t>
  </si>
  <si>
    <t>5+2</t>
  </si>
  <si>
    <t xml:space="preserve"> 1-3м - 1чел. 4-10 - 3 чел, 10-15 м - 2 чел., 15-25м-6чел. </t>
  </si>
  <si>
    <t xml:space="preserve">     1-3м -1 чел, 4-10 м - 1 чел. , 11-20 м - 2 чел</t>
  </si>
  <si>
    <t xml:space="preserve"> 1-3м - 4 чел,  4 - 6м - 3чел. 7-10м - 4 чел. 11-15 - 4 чел.,</t>
  </si>
  <si>
    <t xml:space="preserve">1-3м - 2 чел., 4-6 м. - 2 чел.   7-10м - 2 чел. 11-20м -7 чел, </t>
  </si>
  <si>
    <t xml:space="preserve"> 1-3м-3чел,   1-6м - 5чел. 7-10м - 3 чел. 11-15 - 4 чел.</t>
  </si>
  <si>
    <t xml:space="preserve">1-3м - 1чел. 4-10 - 3 чел, 10-15 м - 2 чел., 15-25м-6чел. </t>
  </si>
  <si>
    <t xml:space="preserve"> 1-3м-1 чел, 4-6 м-1 чел, 7-10м -2 чел, 10-20-5 чел</t>
  </si>
  <si>
    <t xml:space="preserve"> 1-3 м. - 2 чел., 4-10 м - 2 чел. - 10-20 м - 2 чел.</t>
  </si>
  <si>
    <t xml:space="preserve"> 1-3 м. - 2 чел., 4-10 м - 3 чел. - 10-20 м -3 чел. </t>
  </si>
  <si>
    <t xml:space="preserve"> 1-3м - 2 чел. , 4-10 м - 3 чел, 10-20 - 5 чел.</t>
  </si>
  <si>
    <t xml:space="preserve">  1- 3м - 1чел,  4-10м - 1чел, 11-20 м - 2 чел, 21 -30м-2 чел.</t>
  </si>
  <si>
    <t>БИАТЛОН</t>
  </si>
  <si>
    <t xml:space="preserve">1-3 м - 2 чел, </t>
  </si>
  <si>
    <t>1-3 м - 1 чел, 4-6м-2 чел.      7-15м - 4 чел.  15-25 м - 8 чел</t>
  </si>
  <si>
    <t xml:space="preserve">г.Ачинск, </t>
  </si>
  <si>
    <t xml:space="preserve">г.Канск, </t>
  </si>
  <si>
    <t>Генеральный директор                                             _____________________   Аникин С.С.</t>
  </si>
  <si>
    <t xml:space="preserve">В связи с климатическими особенностями возможны дополнения ,изменения сроков, мест проведения спортивных мероприятий . </t>
  </si>
  <si>
    <t xml:space="preserve">ГОДОВОЙ КАЛЕНДАРНЫЙ ПЛАН СПОРТИВНО - МАССОВЫХ  МАОУДОД "СДЮСШОР "СИБИРЯК" НА 2013 ГОД. </t>
  </si>
  <si>
    <t xml:space="preserve">Движение маршрута </t>
  </si>
  <si>
    <t>маршрут</t>
  </si>
  <si>
    <t>г.Красноярск-г.Ачинск- г.Красноярск</t>
  </si>
  <si>
    <t>кол-во участников+   кол-во тренеров</t>
  </si>
  <si>
    <t>г.Красноярск-г.Зеленогорск- г.Красноярск</t>
  </si>
  <si>
    <t>г.Красноярск-г.Канск- г.Красноярск</t>
  </si>
  <si>
    <t>г.Красноярск-г.Бородино- г.Красноярск</t>
  </si>
  <si>
    <t>г.Красноярск-п.Подгорный- г.Красноярск</t>
  </si>
  <si>
    <t>г.Красноярск-г.Лесосибирск- г.Красноярск</t>
  </si>
  <si>
    <t>г.Красноярск-г.Дивногорск- г.Красноярск</t>
  </si>
  <si>
    <t>г.Красноярск-УСБ "Саланга"- г.Красноярск</t>
  </si>
  <si>
    <t>маршрут движения</t>
  </si>
  <si>
    <t>17+2</t>
  </si>
  <si>
    <t xml:space="preserve">ГОДОВОЙ КАЛЕНДАРНЫЙ   ПЛАН СПОРТИВНО - МАССОВЫХ  МАОУДОД "СДЮСШОР "СИБИРЯК" НА 2013 ГОД. </t>
  </si>
  <si>
    <t>7-8 марта</t>
  </si>
  <si>
    <t xml:space="preserve">маршрут </t>
  </si>
  <si>
    <t>г.Красноярск-УСБ "Саланга"- г.Красноярск      отдых г.Назарово</t>
  </si>
  <si>
    <t>привл средства</t>
  </si>
  <si>
    <t>"________"__________________2013 г.</t>
  </si>
  <si>
    <t>учебно-тренировочный сбор</t>
  </si>
  <si>
    <t>Краснотуранск, Горячегорск</t>
  </si>
  <si>
    <t>июль, август</t>
  </si>
  <si>
    <t>бюджетные средства</t>
  </si>
  <si>
    <t>Горячегорск,Минусинский Дзержинский р-ны</t>
  </si>
  <si>
    <t>290 питание учащиеся</t>
  </si>
  <si>
    <t xml:space="preserve">Первенство Красноярского края </t>
  </si>
  <si>
    <t>Первенство г.Сосновоборска</t>
  </si>
  <si>
    <t>г.Сосновоборск</t>
  </si>
  <si>
    <t>Красноярск ,п. Березовка</t>
  </si>
  <si>
    <t>август</t>
  </si>
  <si>
    <t>август-сентябрь</t>
  </si>
  <si>
    <t>сентябрь</t>
  </si>
  <si>
    <t>Белогорск,   Саланга, Кодинск, Горячегорск, Лесосибирск</t>
  </si>
  <si>
    <t xml:space="preserve">Межрегиональные соревнования памяти Н. Романова                  </t>
  </si>
  <si>
    <t xml:space="preserve">Всероссийские соревнования на "Приз ОЧ В.Ф.Маматова"                  </t>
  </si>
  <si>
    <t>15+1</t>
  </si>
  <si>
    <t>УТС перед Чемпионатом и Первенством СФО</t>
  </si>
  <si>
    <t xml:space="preserve">Первенство Красноярского края среди ДЮСШ, СДЮСШОР, образовательных учреждений </t>
  </si>
  <si>
    <t>г.Ачинск, Саланга</t>
  </si>
  <si>
    <t>Краевые соревнования на приз призера Олимпийских игр А.Сидько</t>
  </si>
  <si>
    <t>Пер-во Красноярского края среди учащихся 1996-1999 г.р.</t>
  </si>
  <si>
    <t>Железногорск</t>
  </si>
  <si>
    <t>Пер-во Красноярского края среди учащихся 2000-2003 г.р.</t>
  </si>
  <si>
    <t>Назарово</t>
  </si>
  <si>
    <t>Ачинск</t>
  </si>
  <si>
    <t>Чемпионат и Первенство г.Красноярска</t>
  </si>
  <si>
    <t>Всероссийские соревнования в честь Олимпийской чемпионки Л.Егоровой 1996-2001</t>
  </si>
  <si>
    <t>Всероссийские соревнования на призы Р.Сметаниной</t>
  </si>
  <si>
    <t>Чемпионат Кемеровской области</t>
  </si>
  <si>
    <t>г.Кемерово</t>
  </si>
  <si>
    <t>Всероссийские соревнования (ст.юноши, юниоры,мужчины)</t>
  </si>
  <si>
    <t xml:space="preserve">Открытый Чемпионат и Первенство Красноярского края </t>
  </si>
  <si>
    <t>Кубок России</t>
  </si>
  <si>
    <t>Пермский край</t>
  </si>
  <si>
    <t>Всероссийские соревнования "Сибирский меридиан"</t>
  </si>
  <si>
    <t>27.11-01.12</t>
  </si>
  <si>
    <t>Томск</t>
  </si>
  <si>
    <t>Чемпионат и Первенство края</t>
  </si>
  <si>
    <t>07.01-12.01</t>
  </si>
  <si>
    <t xml:space="preserve"> Свердловская обл. г.Новоуральск</t>
  </si>
  <si>
    <t>г. Пермь</t>
  </si>
  <si>
    <t>Чемпионат  России</t>
  </si>
  <si>
    <t>13-17.02</t>
  </si>
  <si>
    <t>г.Иваново</t>
  </si>
  <si>
    <t>Кубок края</t>
  </si>
  <si>
    <t>п.Березовка</t>
  </si>
  <si>
    <t>14+2</t>
  </si>
  <si>
    <t>20-24.02</t>
  </si>
  <si>
    <t>27.02-03.03</t>
  </si>
  <si>
    <t>Челяб. обл.г. Кыштым</t>
  </si>
  <si>
    <t>Открытое первенство МАОУДОД "СДЮСШОР "Сибиряк"</t>
  </si>
  <si>
    <t>Кубок Края</t>
  </si>
  <si>
    <t>21-24.03</t>
  </si>
  <si>
    <t>Республика Хакасия</t>
  </si>
  <si>
    <t>Открытое первенство Березовской ДЮСШ</t>
  </si>
  <si>
    <t xml:space="preserve"> Минусинский район</t>
  </si>
  <si>
    <t>28.11-02.12</t>
  </si>
  <si>
    <t>Кубок Росии и Всероссийские соревнования</t>
  </si>
  <si>
    <t>28.01-06.02</t>
  </si>
  <si>
    <t>25.02-06.03</t>
  </si>
  <si>
    <t>1-11.12</t>
  </si>
  <si>
    <t>Кубок Сибири</t>
  </si>
  <si>
    <t>март- апрель</t>
  </si>
  <si>
    <t>г.Новосибирск, г.Саранск, г.Уфа, Г.Ижевск</t>
  </si>
  <si>
    <t>Семинский перевал, В.Тея</t>
  </si>
  <si>
    <t>п.В-Теи, Горячегорск</t>
  </si>
  <si>
    <t>Первенство Красноярского края  1996-97,98-99</t>
  </si>
  <si>
    <t>7по 11февр</t>
  </si>
  <si>
    <t>11-15.12,  15-19.12</t>
  </si>
  <si>
    <t>даекабрь</t>
  </si>
  <si>
    <t>г.Уфа</t>
  </si>
  <si>
    <t>зональные соревнования Спартакиады молодежи</t>
  </si>
  <si>
    <t>Финал Спартакиады молодежи</t>
  </si>
  <si>
    <t>Первенство России среди спортивных школ</t>
  </si>
  <si>
    <t xml:space="preserve">Чемпионат и Первенство России </t>
  </si>
  <si>
    <t xml:space="preserve">Кубок России </t>
  </si>
  <si>
    <t xml:space="preserve">Первенство ( Кубок)  Красноярского края </t>
  </si>
  <si>
    <t>Чемпионат и Первенство  Красноярского края памяти ЗТР В.И.Стольникова</t>
  </si>
  <si>
    <t xml:space="preserve">Всероссийскиеотборочные соревнования отбор к ПМ на "приз А. Стрепетова) </t>
  </si>
  <si>
    <t>Всероссийские соревнования к  ПМ  "на приз П.Ямалеева"</t>
  </si>
  <si>
    <t xml:space="preserve">Первенство ( Кубок) Красноярского края (II этап) </t>
  </si>
  <si>
    <t xml:space="preserve">  Первенство (Кубок) Красноярского края (I этап) </t>
  </si>
  <si>
    <t>1-10.04</t>
  </si>
  <si>
    <t>Краевые соревнования памяти МС А.Потоцкого 1997-2000 г.р</t>
  </si>
  <si>
    <t>3</t>
  </si>
  <si>
    <t xml:space="preserve">212  питание тренер </t>
  </si>
  <si>
    <t>212 суточные</t>
  </si>
  <si>
    <t>222 транспортные</t>
  </si>
  <si>
    <t>226 проживаие</t>
  </si>
  <si>
    <t>Тренер -преподователь</t>
  </si>
  <si>
    <t>V</t>
  </si>
  <si>
    <t xml:space="preserve"> V</t>
  </si>
  <si>
    <t>Чемпионат Сибирского Федерального Округа ( IIIэтап розыгрыша кУбка России ) 1995 г.р.  и старше</t>
  </si>
  <si>
    <t>15-19 .01.</t>
  </si>
  <si>
    <t>г.Омск</t>
  </si>
  <si>
    <t>г. Кемерово</t>
  </si>
  <si>
    <t>22-26.01</t>
  </si>
  <si>
    <t>Первенство России 1998-1999 г.р.</t>
  </si>
  <si>
    <t>12-16.02</t>
  </si>
  <si>
    <t>24-26.01</t>
  </si>
  <si>
    <t>31.01-02.02</t>
  </si>
  <si>
    <t>7-9.02</t>
  </si>
  <si>
    <t>6-8.03</t>
  </si>
  <si>
    <t>27.02-02.03</t>
  </si>
  <si>
    <t xml:space="preserve"> Горячегорск</t>
  </si>
  <si>
    <t>7-9.03</t>
  </si>
  <si>
    <t>14-16.03</t>
  </si>
  <si>
    <t xml:space="preserve">Открытый  чемпионат и первенство Красноярского края  </t>
  </si>
  <si>
    <t>25-30.03</t>
  </si>
  <si>
    <t>29-30.03</t>
  </si>
  <si>
    <t>18-23.11</t>
  </si>
  <si>
    <t>12-14.12</t>
  </si>
  <si>
    <t>19-21.12</t>
  </si>
  <si>
    <t>04-14.09</t>
  </si>
  <si>
    <t>декакбрь - янв. 2015</t>
  </si>
  <si>
    <t>Финал Кубка России</t>
  </si>
  <si>
    <t>10+3</t>
  </si>
  <si>
    <t>Спартакиада учащихся 2000-2001 г.р.</t>
  </si>
  <si>
    <t>Первенство России 1996-1998</t>
  </si>
  <si>
    <t>4-9.03</t>
  </si>
  <si>
    <t>г.Рыбинск</t>
  </si>
  <si>
    <t>Всероссийские соревнования по марафонским дистанциям</t>
  </si>
  <si>
    <t>16.03</t>
  </si>
  <si>
    <t>21-30.03</t>
  </si>
  <si>
    <t>г.Тюмень</t>
  </si>
  <si>
    <t>Чемпионат России 1993 г.р. И старше</t>
  </si>
  <si>
    <t>Всероссийские соревнования на призы О.Ч.Натальи Барановой 1998-99,2000-2001 г.р.</t>
  </si>
  <si>
    <t xml:space="preserve">Всероссийские соревнования </t>
  </si>
  <si>
    <t>2-6.04</t>
  </si>
  <si>
    <t>г.Мурманск</t>
  </si>
  <si>
    <t>Краевые соревнования по марафонским дистанциям</t>
  </si>
  <si>
    <t>5-6.04</t>
  </si>
  <si>
    <t>21-26.02</t>
  </si>
  <si>
    <t>7-8.04</t>
  </si>
  <si>
    <t>г.Апатиты</t>
  </si>
  <si>
    <t>Первенство России 1994-95 г.р.,юниоры</t>
  </si>
  <si>
    <t>9-10.04</t>
  </si>
  <si>
    <t>Первенство России 1994-95 г.р.,юниорки</t>
  </si>
  <si>
    <t>10-11.04</t>
  </si>
  <si>
    <t>г.Мончегорск</t>
  </si>
  <si>
    <t>Чемпионат России,  женщины</t>
  </si>
  <si>
    <t>11-12.04</t>
  </si>
  <si>
    <t>Чемпионат России,  мужчины</t>
  </si>
  <si>
    <t>12-13.04</t>
  </si>
  <si>
    <t>Открытый Чемпионат и Первенство Красноярского края по ОФП</t>
  </si>
  <si>
    <t>10-14.09</t>
  </si>
  <si>
    <t xml:space="preserve">Красноярск </t>
  </si>
  <si>
    <t>Краевые соревнования по л/роллерам , спринт</t>
  </si>
  <si>
    <t>Белогорск,  Саланга, В.Теи, Горячегорск, Семинский перевал</t>
  </si>
  <si>
    <t xml:space="preserve"> Красноярск,Саланга,  Минусинский р-н, п.Краснотуранск, Горячегорск</t>
  </si>
  <si>
    <t>Красноярск,Минусинский район, Горячегорск. Киргизия. Семинский перевал</t>
  </si>
  <si>
    <t>1-3 м -5 чел.4-10 м-4 чел. 10-15 м - 2 чел.</t>
  </si>
  <si>
    <t>1-3 м -1 чел.4-10 м-2 чел. 10-15 м - 1 чел.15-25 м -2 чел</t>
  </si>
  <si>
    <t>ГОДОВОЙ КАЛЕНДАРНЫЙ ПЛАН СПОРТИВНО - МАССОВЫХ И ФИЗКУЛЬТУРНО-ОЗДОРОВИТЕЛЬНЫХ МЕРОПРИЯТИЙ МАОУДОД "СДЮСШОР "СИБИРЯК" НА 2014 год .</t>
  </si>
  <si>
    <t>Челябинская обл.г.Кыштым</t>
  </si>
  <si>
    <t>02.-12.01</t>
  </si>
  <si>
    <t>03-17.09</t>
  </si>
  <si>
    <t>02.-11.01</t>
  </si>
  <si>
    <t>14-20.01</t>
  </si>
  <si>
    <t>Посещение спортивно-массовых мероприятий, проходящих на территории города Красноярска (турниры, соревнования, форумы, спортивные праздники и др.)</t>
  </si>
  <si>
    <t>декабрь- январь 2015г</t>
  </si>
  <si>
    <t>согласно плану проведения мероприятий</t>
  </si>
  <si>
    <t>02-11.01,</t>
  </si>
  <si>
    <t>Согласовано:</t>
  </si>
  <si>
    <t xml:space="preserve">                  ________________С.В. Кочан</t>
  </si>
  <si>
    <t xml:space="preserve">                         __________________________2013г.</t>
  </si>
  <si>
    <t>Генеральный директор МАОУДОД СДЮСШОР "Сибиряк"</t>
  </si>
  <si>
    <t>_________________С.С. Аникин</t>
  </si>
  <si>
    <t>Главный бухгалтер</t>
  </si>
  <si>
    <t xml:space="preserve">                    Н.А. Чебыкина</t>
  </si>
  <si>
    <t>СРОКИ ФЕВРАЛЬ</t>
  </si>
</sst>
</file>

<file path=xl/styles.xml><?xml version="1.0" encoding="utf-8"?>
<styleSheet xmlns="http://schemas.openxmlformats.org/spreadsheetml/2006/main">
  <numFmts count="1">
    <numFmt numFmtId="164" formatCode="dd/mm/yy;@"/>
  </numFmts>
  <fonts count="35">
    <font>
      <sz val="10"/>
      <name val="Arial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6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 Narrow"/>
      <family val="2"/>
      <charset val="204"/>
    </font>
    <font>
      <b/>
      <sz val="8"/>
      <name val="Arial"/>
      <family val="2"/>
      <charset val="204"/>
    </font>
    <font>
      <sz val="6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  <font>
      <sz val="22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rgb="FFFF000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0"/>
      <color rgb="FFFF0000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9"/>
      <color theme="1"/>
      <name val="Arial Cyr"/>
      <family val="2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Arial Narrow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3" fontId="0" fillId="0" borderId="0" xfId="0" applyNumberFormat="1"/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justify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justify"/>
    </xf>
    <xf numFmtId="0" fontId="4" fillId="4" borderId="1" xfId="0" applyFont="1" applyFill="1" applyBorder="1" applyAlignment="1">
      <alignment horizontal="center" vertical="justify" wrapText="1"/>
    </xf>
    <xf numFmtId="0" fontId="2" fillId="4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justify" wrapText="1"/>
    </xf>
    <xf numFmtId="17" fontId="2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justify"/>
    </xf>
    <xf numFmtId="3" fontId="1" fillId="3" borderId="1" xfId="0" applyNumberFormat="1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justify"/>
    </xf>
    <xf numFmtId="3" fontId="9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6" fillId="0" borderId="0" xfId="0" applyFont="1" applyFill="1"/>
    <xf numFmtId="0" fontId="0" fillId="0" borderId="0" xfId="0" applyFill="1"/>
    <xf numFmtId="0" fontId="4" fillId="8" borderId="1" xfId="0" applyFont="1" applyFill="1" applyBorder="1" applyAlignment="1">
      <alignment horizontal="center" vertical="center" wrapText="1"/>
    </xf>
    <xf numFmtId="0" fontId="0" fillId="8" borderId="0" xfId="0" applyFill="1"/>
    <xf numFmtId="3" fontId="0" fillId="0" borderId="0" xfId="0" applyNumberFormat="1" applyFill="1"/>
    <xf numFmtId="3" fontId="10" fillId="0" borderId="0" xfId="0" applyNumberFormat="1" applyFo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Fill="1"/>
    <xf numFmtId="1" fontId="0" fillId="9" borderId="0" xfId="0" applyNumberFormat="1" applyFill="1"/>
    <xf numFmtId="0" fontId="0" fillId="10" borderId="0" xfId="0" applyFill="1"/>
    <xf numFmtId="0" fontId="3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distributed" vertical="center" wrapText="1"/>
    </xf>
    <xf numFmtId="0" fontId="10" fillId="10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/>
    </xf>
    <xf numFmtId="3" fontId="0" fillId="6" borderId="0" xfId="0" applyNumberFormat="1" applyFill="1"/>
    <xf numFmtId="1" fontId="0" fillId="7" borderId="0" xfId="0" applyNumberFormat="1" applyFill="1"/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right" vertical="center"/>
    </xf>
    <xf numFmtId="1" fontId="2" fillId="6" borderId="1" xfId="0" applyNumberFormat="1" applyFont="1" applyFill="1" applyBorder="1" applyAlignment="1">
      <alignment horizontal="right" vertical="center"/>
    </xf>
    <xf numFmtId="1" fontId="2" fillId="10" borderId="1" xfId="0" applyNumberFormat="1" applyFont="1" applyFill="1" applyBorder="1" applyAlignment="1">
      <alignment horizontal="right" vertical="center"/>
    </xf>
    <xf numFmtId="1" fontId="2" fillId="8" borderId="1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right" vertical="center"/>
    </xf>
    <xf numFmtId="1" fontId="2" fillId="11" borderId="1" xfId="0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/>
    <xf numFmtId="3" fontId="10" fillId="6" borderId="0" xfId="0" applyNumberFormat="1" applyFont="1" applyFill="1"/>
    <xf numFmtId="0" fontId="10" fillId="6" borderId="0" xfId="0" applyFont="1" applyFill="1"/>
    <xf numFmtId="3" fontId="10" fillId="7" borderId="0" xfId="0" applyNumberFormat="1" applyFont="1" applyFill="1"/>
    <xf numFmtId="0" fontId="10" fillId="7" borderId="0" xfId="0" applyFont="1" applyFill="1"/>
    <xf numFmtId="1" fontId="10" fillId="7" borderId="0" xfId="0" applyNumberFormat="1" applyFont="1" applyFill="1"/>
    <xf numFmtId="1" fontId="0" fillId="3" borderId="0" xfId="0" applyNumberFormat="1" applyFill="1"/>
    <xf numFmtId="0" fontId="6" fillId="6" borderId="0" xfId="0" applyFont="1" applyFill="1"/>
    <xf numFmtId="1" fontId="10" fillId="6" borderId="0" xfId="0" applyNumberFormat="1" applyFont="1" applyFill="1"/>
    <xf numFmtId="0" fontId="6" fillId="7" borderId="0" xfId="0" applyFont="1" applyFill="1"/>
    <xf numFmtId="0" fontId="0" fillId="6" borderId="1" xfId="0" applyFill="1" applyBorder="1"/>
    <xf numFmtId="1" fontId="0" fillId="6" borderId="1" xfId="0" applyNumberFormat="1" applyFill="1" applyBorder="1"/>
    <xf numFmtId="1" fontId="0" fillId="6" borderId="0" xfId="0" applyNumberFormat="1" applyFill="1"/>
    <xf numFmtId="0" fontId="0" fillId="11" borderId="1" xfId="0" applyFill="1" applyBorder="1"/>
    <xf numFmtId="1" fontId="0" fillId="11" borderId="1" xfId="0" applyNumberFormat="1" applyFill="1" applyBorder="1"/>
    <xf numFmtId="1" fontId="0" fillId="11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4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14" fontId="2" fillId="1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" fontId="6" fillId="0" borderId="0" xfId="0" applyNumberFormat="1" applyFont="1" applyFill="1"/>
    <xf numFmtId="0" fontId="0" fillId="0" borderId="11" xfId="0" applyFill="1" applyBorder="1"/>
    <xf numFmtId="0" fontId="0" fillId="0" borderId="0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3" fontId="6" fillId="6" borderId="0" xfId="0" applyNumberFormat="1" applyFont="1" applyFill="1"/>
    <xf numFmtId="0" fontId="4" fillId="7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/>
    <xf numFmtId="0" fontId="1" fillId="0" borderId="0" xfId="0" applyFont="1" applyAlignment="1"/>
    <xf numFmtId="0" fontId="2" fillId="0" borderId="0" xfId="0" applyFont="1" applyAlignment="1"/>
    <xf numFmtId="1" fontId="15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25" fillId="6" borderId="1" xfId="0" applyNumberFormat="1" applyFont="1" applyFill="1" applyBorder="1" applyAlignment="1">
      <alignment horizontal="right"/>
    </xf>
    <xf numFmtId="1" fontId="25" fillId="12" borderId="1" xfId="0" applyNumberFormat="1" applyFont="1" applyFill="1" applyBorder="1" applyAlignment="1">
      <alignment horizontal="right"/>
    </xf>
    <xf numFmtId="1" fontId="28" fillId="12" borderId="1" xfId="0" applyNumberFormat="1" applyFont="1" applyFill="1" applyBorder="1" applyAlignment="1">
      <alignment horizontal="right"/>
    </xf>
    <xf numFmtId="1" fontId="25" fillId="10" borderId="1" xfId="0" applyNumberFormat="1" applyFont="1" applyFill="1" applyBorder="1" applyAlignment="1">
      <alignment horizontal="right"/>
    </xf>
    <xf numFmtId="1" fontId="25" fillId="5" borderId="1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1" fontId="26" fillId="10" borderId="1" xfId="0" applyNumberFormat="1" applyFont="1" applyFill="1" applyBorder="1" applyAlignment="1">
      <alignment horizontal="right"/>
    </xf>
    <xf numFmtId="1" fontId="26" fillId="5" borderId="1" xfId="0" applyNumberFormat="1" applyFont="1" applyFill="1" applyBorder="1" applyAlignment="1">
      <alignment horizontal="right"/>
    </xf>
    <xf numFmtId="1" fontId="26" fillId="6" borderId="1" xfId="0" applyNumberFormat="1" applyFont="1" applyFill="1" applyBorder="1" applyAlignment="1">
      <alignment horizontal="right"/>
    </xf>
    <xf numFmtId="1" fontId="26" fillId="6" borderId="1" xfId="0" applyNumberFormat="1" applyFont="1" applyFill="1" applyBorder="1" applyAlignment="1"/>
    <xf numFmtId="1" fontId="26" fillId="7" borderId="1" xfId="0" applyNumberFormat="1" applyFont="1" applyFill="1" applyBorder="1" applyAlignment="1">
      <alignment horizontal="right"/>
    </xf>
    <xf numFmtId="1" fontId="26" fillId="0" borderId="1" xfId="0" applyNumberFormat="1" applyFont="1" applyFill="1" applyBorder="1" applyAlignment="1">
      <alignment horizontal="right"/>
    </xf>
    <xf numFmtId="1" fontId="26" fillId="0" borderId="1" xfId="0" applyNumberFormat="1" applyFont="1" applyFill="1" applyBorder="1" applyAlignment="1"/>
    <xf numFmtId="1" fontId="26" fillId="5" borderId="1" xfId="0" applyNumberFormat="1" applyFont="1" applyFill="1" applyBorder="1" applyAlignment="1"/>
    <xf numFmtId="1" fontId="26" fillId="12" borderId="1" xfId="0" applyNumberFormat="1" applyFont="1" applyFill="1" applyBorder="1" applyAlignment="1"/>
    <xf numFmtId="1" fontId="26" fillId="8" borderId="1" xfId="0" applyNumberFormat="1" applyFont="1" applyFill="1" applyBorder="1" applyAlignment="1"/>
    <xf numFmtId="1" fontId="8" fillId="3" borderId="1" xfId="0" applyNumberFormat="1" applyFont="1" applyFill="1" applyBorder="1" applyAlignment="1"/>
    <xf numFmtId="1" fontId="26" fillId="0" borderId="1" xfId="0" applyNumberFormat="1" applyFont="1" applyFill="1" applyBorder="1" applyAlignment="1">
      <alignment vertical="center"/>
    </xf>
    <xf numFmtId="1" fontId="26" fillId="6" borderId="1" xfId="0" applyNumberFormat="1" applyFont="1" applyFill="1" applyBorder="1" applyAlignment="1">
      <alignment vertical="center"/>
    </xf>
    <xf numFmtId="1" fontId="26" fillId="7" borderId="1" xfId="0" applyNumberFormat="1" applyFont="1" applyFill="1" applyBorder="1" applyAlignment="1">
      <alignment vertical="center"/>
    </xf>
    <xf numFmtId="1" fontId="26" fillId="8" borderId="1" xfId="0" applyNumberFormat="1" applyFont="1" applyFill="1" applyBorder="1" applyAlignment="1">
      <alignment vertical="center"/>
    </xf>
    <xf numFmtId="1" fontId="26" fillId="10" borderId="1" xfId="0" applyNumberFormat="1" applyFont="1" applyFill="1" applyBorder="1" applyAlignment="1">
      <alignment vertical="center"/>
    </xf>
    <xf numFmtId="1" fontId="27" fillId="6" borderId="1" xfId="0" applyNumberFormat="1" applyFont="1" applyFill="1" applyBorder="1" applyAlignment="1">
      <alignment vertical="center"/>
    </xf>
    <xf numFmtId="1" fontId="30" fillId="3" borderId="1" xfId="0" applyNumberFormat="1" applyFont="1" applyFill="1" applyBorder="1" applyAlignment="1">
      <alignment vertical="center"/>
    </xf>
    <xf numFmtId="1" fontId="31" fillId="3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1" fontId="25" fillId="7" borderId="1" xfId="0" applyNumberFormat="1" applyFont="1" applyFill="1" applyBorder="1" applyAlignment="1">
      <alignment vertical="center"/>
    </xf>
    <xf numFmtId="1" fontId="25" fillId="6" borderId="1" xfId="0" applyNumberFormat="1" applyFont="1" applyFill="1" applyBorder="1" applyAlignment="1">
      <alignment vertical="center"/>
    </xf>
    <xf numFmtId="1" fontId="25" fillId="0" borderId="1" xfId="0" applyNumberFormat="1" applyFont="1" applyFill="1" applyBorder="1" applyAlignment="1">
      <alignment vertical="center"/>
    </xf>
    <xf numFmtId="1" fontId="25" fillId="7" borderId="1" xfId="0" applyNumberFormat="1" applyFont="1" applyFill="1" applyBorder="1" applyAlignment="1">
      <alignment horizontal="right" vertical="center"/>
    </xf>
    <xf numFmtId="1" fontId="25" fillId="6" borderId="1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right" vertical="center"/>
    </xf>
    <xf numFmtId="1" fontId="30" fillId="3" borderId="1" xfId="0" applyNumberFormat="1" applyFont="1" applyFill="1" applyBorder="1" applyAlignment="1">
      <alignment horizontal="right" vertical="center"/>
    </xf>
    <xf numFmtId="1" fontId="26" fillId="10" borderId="1" xfId="0" applyNumberFormat="1" applyFont="1" applyFill="1" applyBorder="1" applyAlignment="1">
      <alignment horizontal="center"/>
    </xf>
    <xf numFmtId="1" fontId="26" fillId="1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vertical="center"/>
    </xf>
    <xf numFmtId="1" fontId="0" fillId="10" borderId="0" xfId="0" applyNumberFormat="1" applyFill="1"/>
    <xf numFmtId="1" fontId="20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left" wrapText="1"/>
    </xf>
    <xf numFmtId="1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left"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left" vertical="center" wrapText="1"/>
    </xf>
    <xf numFmtId="1" fontId="27" fillId="10" borderId="1" xfId="0" applyNumberFormat="1" applyFont="1" applyFill="1" applyBorder="1" applyAlignment="1">
      <alignment horizontal="center" vertical="center"/>
    </xf>
    <xf numFmtId="1" fontId="25" fillId="12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1" fontId="25" fillId="10" borderId="1" xfId="0" applyNumberFormat="1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1" fontId="27" fillId="10" borderId="1" xfId="0" applyNumberFormat="1" applyFont="1" applyFill="1" applyBorder="1" applyAlignment="1">
      <alignment horizontal="left" vertical="center" wrapText="1"/>
    </xf>
    <xf numFmtId="1" fontId="22" fillId="1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9" fillId="10" borderId="1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/>
    </xf>
    <xf numFmtId="1" fontId="26" fillId="10" borderId="2" xfId="0" applyNumberFormat="1" applyFont="1" applyFill="1" applyBorder="1" applyAlignment="1">
      <alignment horizontal="center" vertical="center"/>
    </xf>
    <xf numFmtId="1" fontId="25" fillId="7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vertical="center" wrapText="1"/>
    </xf>
    <xf numFmtId="1" fontId="25" fillId="10" borderId="1" xfId="0" applyNumberFormat="1" applyFont="1" applyFill="1" applyBorder="1" applyAlignment="1">
      <alignment vertical="center" wrapText="1"/>
    </xf>
    <xf numFmtId="1" fontId="25" fillId="12" borderId="1" xfId="0" applyNumberFormat="1" applyFont="1" applyFill="1" applyBorder="1" applyAlignment="1">
      <alignment vertical="center" wrapText="1"/>
    </xf>
    <xf numFmtId="1" fontId="26" fillId="10" borderId="1" xfId="0" applyNumberFormat="1" applyFont="1" applyFill="1" applyBorder="1" applyAlignment="1">
      <alignment vertical="center" wrapText="1"/>
    </xf>
    <xf numFmtId="1" fontId="25" fillId="8" borderId="1" xfId="0" applyNumberFormat="1" applyFont="1" applyFill="1" applyBorder="1" applyAlignment="1">
      <alignment vertical="center" wrapText="1"/>
    </xf>
    <xf numFmtId="1" fontId="25" fillId="10" borderId="1" xfId="0" applyNumberFormat="1" applyFont="1" applyFill="1" applyBorder="1" applyAlignment="1">
      <alignment horizontal="center"/>
    </xf>
    <xf numFmtId="1" fontId="15" fillId="1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wrapText="1"/>
    </xf>
    <xf numFmtId="1" fontId="30" fillId="3" borderId="1" xfId="0" applyNumberFormat="1" applyFont="1" applyFill="1" applyBorder="1" applyAlignment="1">
      <alignment vertical="center" wrapText="1"/>
    </xf>
    <xf numFmtId="1" fontId="25" fillId="0" borderId="1" xfId="0" applyNumberFormat="1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vertical="center"/>
    </xf>
    <xf numFmtId="1" fontId="21" fillId="0" borderId="1" xfId="0" applyNumberFormat="1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vertical="center" wrapText="1"/>
    </xf>
    <xf numFmtId="1" fontId="26" fillId="0" borderId="2" xfId="0" applyNumberFormat="1" applyFont="1" applyFill="1" applyBorder="1" applyAlignment="1">
      <alignment vertical="center" wrapText="1"/>
    </xf>
    <xf numFmtId="1" fontId="26" fillId="0" borderId="2" xfId="0" applyNumberFormat="1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center"/>
    </xf>
    <xf numFmtId="1" fontId="26" fillId="0" borderId="7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vertical="center" wrapText="1"/>
    </xf>
    <xf numFmtId="1" fontId="25" fillId="0" borderId="3" xfId="0" applyNumberFormat="1" applyFont="1" applyBorder="1" applyAlignment="1">
      <alignment horizontal="center"/>
    </xf>
    <xf numFmtId="1" fontId="29" fillId="10" borderId="4" xfId="0" applyNumberFormat="1" applyFont="1" applyFill="1" applyBorder="1" applyAlignment="1">
      <alignment vertical="center" wrapText="1"/>
    </xf>
    <xf numFmtId="1" fontId="29" fillId="10" borderId="5" xfId="0" applyNumberFormat="1" applyFont="1" applyFill="1" applyBorder="1" applyAlignment="1">
      <alignment vertical="center" wrapText="1"/>
    </xf>
    <xf numFmtId="1" fontId="29" fillId="10" borderId="6" xfId="0" applyNumberFormat="1" applyFont="1" applyFill="1" applyBorder="1" applyAlignment="1">
      <alignment vertical="center" wrapText="1"/>
    </xf>
    <xf numFmtId="1" fontId="33" fillId="0" borderId="7" xfId="0" applyNumberFormat="1" applyFont="1" applyBorder="1" applyAlignment="1">
      <alignment vertical="center" wrapText="1"/>
    </xf>
    <xf numFmtId="1" fontId="29" fillId="0" borderId="7" xfId="0" applyNumberFormat="1" applyFont="1" applyBorder="1" applyAlignment="1">
      <alignment horizontal="center" vertical="center"/>
    </xf>
    <xf numFmtId="1" fontId="25" fillId="0" borderId="3" xfId="0" applyNumberFormat="1" applyFont="1" applyFill="1" applyBorder="1" applyAlignment="1">
      <alignment vertical="center" wrapText="1"/>
    </xf>
    <xf numFmtId="1" fontId="15" fillId="0" borderId="7" xfId="0" applyNumberFormat="1" applyFont="1" applyFill="1" applyBorder="1" applyAlignment="1">
      <alignment vertical="center" wrapText="1"/>
    </xf>
    <xf numFmtId="1" fontId="33" fillId="0" borderId="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Fill="1" applyBorder="1" applyAlignment="1">
      <alignment vertical="center" wrapText="1"/>
    </xf>
    <xf numFmtId="1" fontId="15" fillId="0" borderId="1" xfId="0" applyNumberFormat="1" applyFont="1" applyBorder="1" applyAlignment="1">
      <alignment vertical="center"/>
    </xf>
    <xf numFmtId="1" fontId="25" fillId="0" borderId="2" xfId="0" applyNumberFormat="1" applyFont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30" fillId="0" borderId="1" xfId="0" applyNumberFormat="1" applyFont="1" applyBorder="1" applyAlignment="1">
      <alignment horizontal="center" vertical="center"/>
    </xf>
    <xf numFmtId="1" fontId="30" fillId="7" borderId="1" xfId="0" applyNumberFormat="1" applyFont="1" applyFill="1" applyBorder="1" applyAlignment="1">
      <alignment vertical="center"/>
    </xf>
    <xf numFmtId="1" fontId="34" fillId="7" borderId="1" xfId="0" applyNumberFormat="1" applyFont="1" applyFill="1" applyBorder="1" applyAlignment="1">
      <alignment vertical="center"/>
    </xf>
    <xf numFmtId="1" fontId="30" fillId="6" borderId="1" xfId="0" applyNumberFormat="1" applyFont="1" applyFill="1" applyBorder="1" applyAlignment="1">
      <alignment horizontal="right" vertical="center"/>
    </xf>
    <xf numFmtId="1" fontId="30" fillId="6" borderId="1" xfId="0" applyNumberFormat="1" applyFont="1" applyFill="1" applyBorder="1" applyAlignment="1">
      <alignment vertical="center"/>
    </xf>
    <xf numFmtId="1" fontId="24" fillId="0" borderId="1" xfId="0" applyNumberFormat="1" applyFont="1" applyFill="1" applyBorder="1" applyAlignment="1">
      <alignment vertical="center"/>
    </xf>
    <xf numFmtId="1" fontId="30" fillId="4" borderId="1" xfId="0" applyNumberFormat="1" applyFont="1" applyFill="1" applyBorder="1" applyAlignment="1">
      <alignment vertical="center"/>
    </xf>
    <xf numFmtId="1" fontId="25" fillId="4" borderId="1" xfId="0" applyNumberFormat="1" applyFont="1" applyFill="1" applyBorder="1" applyAlignment="1">
      <alignment vertical="center"/>
    </xf>
    <xf numFmtId="1" fontId="25" fillId="4" borderId="1" xfId="0" applyNumberFormat="1" applyFont="1" applyFill="1" applyBorder="1" applyAlignment="1">
      <alignment vertical="center" wrapText="1"/>
    </xf>
    <xf numFmtId="1" fontId="25" fillId="0" borderId="3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right" vertical="center"/>
    </xf>
    <xf numFmtId="1" fontId="25" fillId="4" borderId="1" xfId="0" applyNumberFormat="1" applyFont="1" applyFill="1" applyBorder="1" applyAlignment="1">
      <alignment horizontal="right" vertical="center"/>
    </xf>
    <xf numFmtId="1" fontId="25" fillId="4" borderId="1" xfId="0" applyNumberFormat="1" applyFont="1" applyFill="1" applyBorder="1" applyAlignment="1">
      <alignment horizontal="center" vertical="center" wrapText="1"/>
    </xf>
    <xf numFmtId="1" fontId="25" fillId="7" borderId="1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vertical="center"/>
    </xf>
    <xf numFmtId="1" fontId="30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164" fontId="25" fillId="0" borderId="2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2" fillId="5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/>
    </xf>
    <xf numFmtId="17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" fontId="31" fillId="3" borderId="8" xfId="0" applyNumberFormat="1" applyFont="1" applyFill="1" applyBorder="1" applyAlignment="1">
      <alignment horizontal="center" vertical="center"/>
    </xf>
    <xf numFmtId="1" fontId="31" fillId="3" borderId="9" xfId="0" applyNumberFormat="1" applyFont="1" applyFill="1" applyBorder="1" applyAlignment="1">
      <alignment horizontal="center" vertical="center"/>
    </xf>
    <xf numFmtId="1" fontId="31" fillId="3" borderId="10" xfId="0" applyNumberFormat="1" applyFont="1" applyFill="1" applyBorder="1" applyAlignment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/>
    </xf>
    <xf numFmtId="1" fontId="31" fillId="3" borderId="0" xfId="0" applyNumberFormat="1" applyFont="1" applyFill="1" applyBorder="1" applyAlignment="1">
      <alignment horizontal="center" vertical="center"/>
    </xf>
    <xf numFmtId="1" fontId="31" fillId="3" borderId="12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/>
    </xf>
    <xf numFmtId="1" fontId="31" fillId="3" borderId="1" xfId="0" applyNumberFormat="1" applyFont="1" applyFill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vertical="center"/>
    </xf>
    <xf numFmtId="1" fontId="25" fillId="0" borderId="3" xfId="0" applyNumberFormat="1" applyFont="1" applyBorder="1" applyAlignment="1">
      <alignment vertical="center"/>
    </xf>
    <xf numFmtId="1" fontId="25" fillId="0" borderId="2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30" fillId="3" borderId="8" xfId="0" applyNumberFormat="1" applyFont="1" applyFill="1" applyBorder="1" applyAlignment="1">
      <alignment horizontal="center" vertical="center"/>
    </xf>
    <xf numFmtId="1" fontId="30" fillId="3" borderId="9" xfId="0" applyNumberFormat="1" applyFont="1" applyFill="1" applyBorder="1" applyAlignment="1">
      <alignment horizontal="center" vertical="center"/>
    </xf>
    <xf numFmtId="1" fontId="30" fillId="3" borderId="10" xfId="0" applyNumberFormat="1" applyFont="1" applyFill="1" applyBorder="1" applyAlignment="1">
      <alignment horizontal="center" vertical="center"/>
    </xf>
    <xf numFmtId="1" fontId="30" fillId="3" borderId="11" xfId="0" applyNumberFormat="1" applyFont="1" applyFill="1" applyBorder="1" applyAlignment="1">
      <alignment horizontal="center" vertical="center"/>
    </xf>
    <xf numFmtId="1" fontId="30" fillId="3" borderId="0" xfId="0" applyNumberFormat="1" applyFont="1" applyFill="1" applyBorder="1" applyAlignment="1">
      <alignment horizontal="center" vertical="center"/>
    </xf>
    <xf numFmtId="1" fontId="30" fillId="3" borderId="12" xfId="0" applyNumberFormat="1" applyFont="1" applyFill="1" applyBorder="1" applyAlignment="1">
      <alignment horizontal="center" vertical="center"/>
    </xf>
    <xf numFmtId="1" fontId="30" fillId="3" borderId="13" xfId="0" applyNumberFormat="1" applyFont="1" applyFill="1" applyBorder="1" applyAlignment="1">
      <alignment horizontal="center" vertical="center"/>
    </xf>
    <xf numFmtId="1" fontId="30" fillId="3" borderId="14" xfId="0" applyNumberFormat="1" applyFont="1" applyFill="1" applyBorder="1" applyAlignment="1">
      <alignment horizontal="center" vertical="center"/>
    </xf>
    <xf numFmtId="1" fontId="30" fillId="3" borderId="15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vertical="center" wrapText="1"/>
    </xf>
    <xf numFmtId="1" fontId="29" fillId="0" borderId="3" xfId="0" applyNumberFormat="1" applyFont="1" applyBorder="1" applyAlignment="1">
      <alignment vertical="center" wrapText="1"/>
    </xf>
    <xf numFmtId="1" fontId="26" fillId="0" borderId="2" xfId="0" applyNumberFormat="1" applyFont="1" applyFill="1" applyBorder="1" applyAlignment="1">
      <alignment horizontal="center" vertical="center"/>
    </xf>
    <xf numFmtId="1" fontId="29" fillId="0" borderId="3" xfId="0" applyNumberFormat="1" applyFont="1" applyBorder="1" applyAlignment="1">
      <alignment horizontal="center" vertical="center"/>
    </xf>
    <xf numFmtId="1" fontId="15" fillId="0" borderId="2" xfId="0" applyNumberFormat="1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 wrapText="1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" fontId="20" fillId="0" borderId="2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" xfId="0" applyNumberFormat="1" applyFont="1" applyFill="1" applyBorder="1" applyAlignment="1">
      <alignment horizontal="left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1" fontId="26" fillId="10" borderId="4" xfId="0" applyNumberFormat="1" applyFont="1" applyFill="1" applyBorder="1" applyAlignment="1">
      <alignment horizontal="center" vertical="center" wrapText="1"/>
    </xf>
    <xf numFmtId="1" fontId="26" fillId="10" borderId="5" xfId="0" applyNumberFormat="1" applyFont="1" applyFill="1" applyBorder="1" applyAlignment="1">
      <alignment horizontal="center" vertical="center" wrapText="1"/>
    </xf>
    <xf numFmtId="1" fontId="26" fillId="1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1" fillId="0" borderId="0" xfId="0" applyFont="1" applyAlignment="1"/>
    <xf numFmtId="0" fontId="6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10" borderId="2" xfId="0" applyNumberFormat="1" applyFont="1" applyFill="1" applyBorder="1" applyAlignment="1">
      <alignment horizontal="center" vertical="center" wrapText="1"/>
    </xf>
    <xf numFmtId="1" fontId="26" fillId="10" borderId="3" xfId="0" applyNumberFormat="1" applyFont="1" applyFill="1" applyBorder="1" applyAlignment="1">
      <alignment horizontal="center" vertical="center" wrapText="1"/>
    </xf>
    <xf numFmtId="1" fontId="26" fillId="10" borderId="2" xfId="0" applyNumberFormat="1" applyFont="1" applyFill="1" applyBorder="1" applyAlignment="1">
      <alignment horizontal="center" vertical="center"/>
    </xf>
    <xf numFmtId="1" fontId="26" fillId="10" borderId="3" xfId="0" applyNumberFormat="1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5" fillId="10" borderId="4" xfId="0" applyNumberFormat="1" applyFont="1" applyFill="1" applyBorder="1" applyAlignment="1">
      <alignment horizontal="center"/>
    </xf>
    <xf numFmtId="1" fontId="25" fillId="10" borderId="5" xfId="0" applyNumberFormat="1" applyFont="1" applyFill="1" applyBorder="1" applyAlignment="1">
      <alignment horizontal="center"/>
    </xf>
    <xf numFmtId="1" fontId="25" fillId="1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topLeftCell="A34" zoomScaleNormal="76" zoomScaleSheetLayoutView="100" workbookViewId="0">
      <selection activeCell="B45" sqref="B45:N45"/>
    </sheetView>
  </sheetViews>
  <sheetFormatPr defaultRowHeight="12.75"/>
  <cols>
    <col min="1" max="1" width="3" customWidth="1"/>
    <col min="2" max="2" width="19.5703125" customWidth="1"/>
    <col min="3" max="3" width="7.7109375" customWidth="1"/>
    <col min="4" max="4" width="11" customWidth="1"/>
    <col min="5" max="5" width="6.140625" customWidth="1"/>
    <col min="6" max="7" width="6.85546875" customWidth="1"/>
    <col min="8" max="8" width="7.28515625" customWidth="1"/>
    <col min="9" max="9" width="7" customWidth="1"/>
    <col min="10" max="10" width="7.42578125" customWidth="1"/>
    <col min="11" max="11" width="7.7109375" customWidth="1"/>
    <col min="12" max="12" width="7.5703125" customWidth="1"/>
    <col min="13" max="13" width="10.42578125" customWidth="1"/>
    <col min="15" max="15" width="32.85546875" customWidth="1"/>
    <col min="16" max="16" width="16.85546875" customWidth="1"/>
    <col min="17" max="17" width="10.140625" bestFit="1" customWidth="1"/>
    <col min="19" max="20" width="9" bestFit="1" customWidth="1"/>
  </cols>
  <sheetData>
    <row r="1" spans="1:19">
      <c r="A1" s="1"/>
      <c r="B1" s="2"/>
      <c r="C1" s="1"/>
      <c r="D1" s="1"/>
      <c r="E1" s="1"/>
      <c r="F1" s="3"/>
      <c r="G1" s="3"/>
      <c r="H1" s="3"/>
      <c r="I1" s="2"/>
      <c r="J1" s="2"/>
      <c r="K1" s="2"/>
      <c r="L1" s="2"/>
      <c r="M1" s="382" t="s">
        <v>0</v>
      </c>
      <c r="N1" s="383"/>
      <c r="O1" s="383"/>
    </row>
    <row r="2" spans="1:19">
      <c r="A2" s="3"/>
      <c r="B2" s="4"/>
      <c r="C2" s="3"/>
      <c r="D2" s="3"/>
      <c r="E2" s="3"/>
      <c r="F2" s="3"/>
      <c r="G2" s="3"/>
      <c r="H2" s="3"/>
      <c r="I2" s="4"/>
      <c r="J2" s="4"/>
      <c r="K2" s="4"/>
      <c r="L2" s="4"/>
      <c r="M2" s="384" t="s">
        <v>1</v>
      </c>
      <c r="N2" s="383"/>
      <c r="O2" s="383"/>
    </row>
    <row r="3" spans="1:19">
      <c r="A3" s="3"/>
      <c r="B3" s="4"/>
      <c r="C3" s="3"/>
      <c r="D3" s="3"/>
      <c r="E3" s="3"/>
      <c r="F3" s="3"/>
      <c r="G3" s="3"/>
      <c r="H3" s="3"/>
      <c r="I3" s="4"/>
      <c r="J3" s="4"/>
      <c r="K3" s="4"/>
      <c r="L3" s="4"/>
      <c r="M3" s="384" t="s">
        <v>81</v>
      </c>
      <c r="N3" s="383"/>
      <c r="O3" s="383"/>
    </row>
    <row r="4" spans="1:19">
      <c r="A4" s="3"/>
      <c r="B4" s="4"/>
      <c r="C4" s="3"/>
      <c r="D4" s="3"/>
      <c r="E4" s="3"/>
      <c r="F4" s="3"/>
      <c r="G4" s="3"/>
      <c r="H4" s="3"/>
      <c r="I4" s="4"/>
      <c r="J4" s="4"/>
      <c r="K4" s="4"/>
      <c r="L4" s="4"/>
      <c r="M4" s="385" t="s">
        <v>2</v>
      </c>
      <c r="N4" s="386"/>
      <c r="O4" s="386"/>
    </row>
    <row r="5" spans="1:19">
      <c r="A5" s="3"/>
      <c r="B5" s="4"/>
      <c r="C5" s="3"/>
      <c r="D5" s="3"/>
      <c r="E5" s="3"/>
      <c r="F5" s="3"/>
      <c r="G5" s="3"/>
      <c r="H5" s="3"/>
      <c r="I5" s="4"/>
      <c r="J5" s="4"/>
      <c r="K5" s="4"/>
      <c r="L5" s="4"/>
      <c r="M5" s="385" t="s">
        <v>107</v>
      </c>
      <c r="N5" s="386"/>
      <c r="O5" s="386"/>
    </row>
    <row r="6" spans="1:19">
      <c r="A6" s="387" t="s">
        <v>106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</row>
    <row r="7" spans="1:19">
      <c r="A7" s="367" t="s">
        <v>3</v>
      </c>
      <c r="B7" s="367" t="s">
        <v>4</v>
      </c>
      <c r="C7" s="367" t="s">
        <v>5</v>
      </c>
      <c r="D7" s="367" t="s">
        <v>6</v>
      </c>
      <c r="E7" s="369" t="s">
        <v>7</v>
      </c>
      <c r="F7" s="369" t="s">
        <v>8</v>
      </c>
      <c r="G7" s="369"/>
      <c r="H7" s="369"/>
      <c r="I7" s="369"/>
      <c r="J7" s="369"/>
      <c r="K7" s="369"/>
      <c r="L7" s="369"/>
      <c r="M7" s="369"/>
      <c r="N7" s="369" t="s">
        <v>9</v>
      </c>
      <c r="O7" s="369" t="s">
        <v>10</v>
      </c>
    </row>
    <row r="8" spans="1:19">
      <c r="A8" s="367"/>
      <c r="B8" s="367"/>
      <c r="C8" s="367"/>
      <c r="D8" s="367"/>
      <c r="E8" s="369"/>
      <c r="F8" s="369" t="s">
        <v>11</v>
      </c>
      <c r="G8" s="369"/>
      <c r="H8" s="391"/>
      <c r="I8" s="391"/>
      <c r="J8" s="369" t="s">
        <v>12</v>
      </c>
      <c r="K8" s="391"/>
      <c r="L8" s="391"/>
      <c r="M8" s="369" t="s">
        <v>13</v>
      </c>
      <c r="N8" s="369"/>
      <c r="O8" s="369"/>
    </row>
    <row r="9" spans="1:19" ht="66.75" customHeight="1">
      <c r="A9" s="368"/>
      <c r="B9" s="368"/>
      <c r="C9" s="368"/>
      <c r="D9" s="368"/>
      <c r="E9" s="369"/>
      <c r="F9" s="25" t="s">
        <v>54</v>
      </c>
      <c r="G9" s="25" t="s">
        <v>88</v>
      </c>
      <c r="H9" s="25" t="s">
        <v>55</v>
      </c>
      <c r="I9" s="25" t="s">
        <v>56</v>
      </c>
      <c r="J9" s="25" t="s">
        <v>54</v>
      </c>
      <c r="K9" s="25" t="s">
        <v>55</v>
      </c>
      <c r="L9" s="25" t="s">
        <v>56</v>
      </c>
      <c r="M9" s="391"/>
      <c r="N9" s="369"/>
      <c r="O9" s="369"/>
      <c r="S9" s="6">
        <f>SUM(M12)</f>
        <v>15900</v>
      </c>
    </row>
    <row r="10" spans="1:19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12</v>
      </c>
      <c r="L10" s="14">
        <v>13</v>
      </c>
      <c r="M10" s="14">
        <v>14</v>
      </c>
      <c r="N10" s="14">
        <v>15</v>
      </c>
      <c r="O10" s="14">
        <v>16</v>
      </c>
    </row>
    <row r="11" spans="1:19">
      <c r="A11" s="377" t="s">
        <v>58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26"/>
      <c r="O11" s="26"/>
    </row>
    <row r="12" spans="1:19" ht="36.75" customHeight="1">
      <c r="A12" s="23">
        <v>1</v>
      </c>
      <c r="B12" s="28" t="s">
        <v>15</v>
      </c>
      <c r="C12" s="16" t="s">
        <v>16</v>
      </c>
      <c r="D12" s="16" t="s">
        <v>14</v>
      </c>
      <c r="E12" s="11" t="s">
        <v>77</v>
      </c>
      <c r="F12" s="12">
        <v>1250</v>
      </c>
      <c r="G12" s="21">
        <v>900</v>
      </c>
      <c r="H12" s="21">
        <v>3000</v>
      </c>
      <c r="I12" s="21">
        <v>2750</v>
      </c>
      <c r="J12" s="12">
        <v>2250</v>
      </c>
      <c r="K12" s="21">
        <v>3000</v>
      </c>
      <c r="L12" s="21">
        <v>2750</v>
      </c>
      <c r="M12" s="18">
        <f>SUM(F12:L12)</f>
        <v>15900</v>
      </c>
      <c r="N12" s="13" t="s">
        <v>59</v>
      </c>
      <c r="O12" s="19" t="s">
        <v>103</v>
      </c>
      <c r="P12" t="s">
        <v>153</v>
      </c>
      <c r="Q12" s="6">
        <f>SUM(F12:N12)</f>
        <v>31800</v>
      </c>
    </row>
    <row r="13" spans="1:19" ht="36" customHeight="1">
      <c r="A13" s="23">
        <v>2</v>
      </c>
      <c r="B13" s="28" t="s">
        <v>111</v>
      </c>
      <c r="C13" s="16" t="s">
        <v>113</v>
      </c>
      <c r="D13" s="16" t="s">
        <v>84</v>
      </c>
      <c r="E13" s="11" t="s">
        <v>20</v>
      </c>
      <c r="F13" s="12">
        <v>1500</v>
      </c>
      <c r="G13" s="21">
        <v>600</v>
      </c>
      <c r="H13" s="21">
        <v>400</v>
      </c>
      <c r="I13" s="21">
        <v>3300</v>
      </c>
      <c r="J13" s="18">
        <v>7500</v>
      </c>
      <c r="K13" s="18">
        <v>2000</v>
      </c>
      <c r="L13" s="18">
        <v>16500</v>
      </c>
      <c r="M13" s="18">
        <f>SUM(F13:L13)</f>
        <v>31800</v>
      </c>
      <c r="N13" s="13" t="s">
        <v>59</v>
      </c>
      <c r="O13" s="19" t="s">
        <v>112</v>
      </c>
      <c r="P13" s="20" t="s">
        <v>98</v>
      </c>
      <c r="Q13" t="s">
        <v>154</v>
      </c>
    </row>
    <row r="14" spans="1:19" ht="36.75" customHeight="1">
      <c r="A14" s="23">
        <v>3</v>
      </c>
      <c r="B14" s="28" t="s">
        <v>116</v>
      </c>
      <c r="C14" s="16" t="s">
        <v>16</v>
      </c>
      <c r="D14" s="16" t="s">
        <v>84</v>
      </c>
      <c r="E14" s="11" t="s">
        <v>105</v>
      </c>
      <c r="F14" s="12">
        <v>1500</v>
      </c>
      <c r="G14" s="21">
        <v>800</v>
      </c>
      <c r="H14" s="21">
        <v>1200</v>
      </c>
      <c r="I14" s="21">
        <v>3300</v>
      </c>
      <c r="J14" s="18">
        <v>12000</v>
      </c>
      <c r="K14" s="18">
        <v>7200</v>
      </c>
      <c r="L14" s="18">
        <v>19800</v>
      </c>
      <c r="M14" s="18">
        <f>SUM(F14:L14)</f>
        <v>45800</v>
      </c>
      <c r="N14" s="19" t="s">
        <v>17</v>
      </c>
      <c r="O14" s="19" t="s">
        <v>130</v>
      </c>
      <c r="P14" s="20" t="s">
        <v>98</v>
      </c>
    </row>
    <row r="15" spans="1:19" ht="43.5" customHeight="1">
      <c r="A15" s="23">
        <v>4</v>
      </c>
      <c r="B15" s="28" t="s">
        <v>109</v>
      </c>
      <c r="C15" s="22" t="s">
        <v>39</v>
      </c>
      <c r="D15" s="16" t="s">
        <v>110</v>
      </c>
      <c r="E15" s="11" t="s">
        <v>105</v>
      </c>
      <c r="F15" s="12">
        <v>1500</v>
      </c>
      <c r="G15" s="21">
        <v>800</v>
      </c>
      <c r="H15" s="21">
        <v>1000</v>
      </c>
      <c r="I15" s="21">
        <v>3300</v>
      </c>
      <c r="J15" s="18">
        <v>12000</v>
      </c>
      <c r="K15" s="18">
        <v>6000</v>
      </c>
      <c r="L15" s="18">
        <v>19800</v>
      </c>
      <c r="M15" s="18">
        <f>SUM(F15:L15)</f>
        <v>44400</v>
      </c>
      <c r="N15" s="13" t="s">
        <v>59</v>
      </c>
      <c r="O15" s="19" t="s">
        <v>130</v>
      </c>
      <c r="P15" s="20" t="s">
        <v>98</v>
      </c>
      <c r="Q15" t="s">
        <v>154</v>
      </c>
    </row>
    <row r="16" spans="1:19" ht="35.25" customHeight="1">
      <c r="A16" s="23">
        <v>5</v>
      </c>
      <c r="B16" s="10" t="s">
        <v>67</v>
      </c>
      <c r="C16" s="29" t="s">
        <v>18</v>
      </c>
      <c r="D16" s="10" t="s">
        <v>19</v>
      </c>
      <c r="E16" s="11" t="s">
        <v>105</v>
      </c>
      <c r="F16" s="12">
        <v>1500</v>
      </c>
      <c r="G16" s="21">
        <v>600</v>
      </c>
      <c r="H16" s="21">
        <v>400</v>
      </c>
      <c r="I16" s="21">
        <v>3300</v>
      </c>
      <c r="J16" s="12">
        <v>9000</v>
      </c>
      <c r="K16" s="12">
        <v>2400</v>
      </c>
      <c r="L16" s="12">
        <v>19800</v>
      </c>
      <c r="M16" s="12">
        <f t="shared" ref="M16:M28" si="0">SUM(F16:L16)</f>
        <v>37000</v>
      </c>
      <c r="N16" s="19" t="s">
        <v>17</v>
      </c>
      <c r="O16" s="13" t="s">
        <v>131</v>
      </c>
      <c r="P16" t="s">
        <v>53</v>
      </c>
      <c r="Q16" t="s">
        <v>154</v>
      </c>
    </row>
    <row r="17" spans="1:20" ht="75.75" customHeight="1">
      <c r="A17" s="23">
        <v>6</v>
      </c>
      <c r="B17" s="25" t="s">
        <v>114</v>
      </c>
      <c r="C17" s="16" t="s">
        <v>18</v>
      </c>
      <c r="D17" s="16" t="s">
        <v>21</v>
      </c>
      <c r="E17" s="11" t="s">
        <v>74</v>
      </c>
      <c r="F17" s="12">
        <v>1250</v>
      </c>
      <c r="G17" s="21">
        <v>600</v>
      </c>
      <c r="H17" s="21">
        <v>540</v>
      </c>
      <c r="I17" s="21">
        <v>2750</v>
      </c>
      <c r="J17" s="18">
        <v>13500</v>
      </c>
      <c r="K17" s="18">
        <v>4860</v>
      </c>
      <c r="L17" s="18">
        <v>24750</v>
      </c>
      <c r="M17" s="18">
        <f t="shared" si="0"/>
        <v>48250</v>
      </c>
      <c r="N17" s="19" t="s">
        <v>17</v>
      </c>
      <c r="O17" s="19" t="s">
        <v>132</v>
      </c>
      <c r="P17" s="20" t="s">
        <v>99</v>
      </c>
      <c r="Q17" t="s">
        <v>154</v>
      </c>
      <c r="S17" s="6">
        <f>M12+M16+M17+M18+M22+M25+M27</f>
        <v>465030</v>
      </c>
    </row>
    <row r="18" spans="1:20" ht="52.5" customHeight="1">
      <c r="A18" s="23">
        <v>7</v>
      </c>
      <c r="B18" s="16" t="s">
        <v>96</v>
      </c>
      <c r="C18" s="16" t="s">
        <v>97</v>
      </c>
      <c r="D18" s="16" t="s">
        <v>21</v>
      </c>
      <c r="E18" s="11" t="s">
        <v>48</v>
      </c>
      <c r="F18" s="12">
        <v>1250</v>
      </c>
      <c r="G18" s="21">
        <v>600</v>
      </c>
      <c r="H18" s="21">
        <v>540</v>
      </c>
      <c r="I18" s="21">
        <v>2750</v>
      </c>
      <c r="J18" s="18">
        <v>9000</v>
      </c>
      <c r="K18" s="18">
        <v>3240</v>
      </c>
      <c r="L18" s="18">
        <v>16500</v>
      </c>
      <c r="M18" s="18">
        <f t="shared" si="0"/>
        <v>33880</v>
      </c>
      <c r="N18" s="19" t="s">
        <v>17</v>
      </c>
      <c r="O18" s="19" t="s">
        <v>133</v>
      </c>
      <c r="P18" s="20" t="s">
        <v>157</v>
      </c>
    </row>
    <row r="19" spans="1:20" ht="60" customHeight="1">
      <c r="A19" s="23">
        <v>8</v>
      </c>
      <c r="B19" s="16" t="s">
        <v>115</v>
      </c>
      <c r="C19" s="16" t="s">
        <v>62</v>
      </c>
      <c r="D19" s="16" t="s">
        <v>63</v>
      </c>
      <c r="E19" s="17" t="s">
        <v>37</v>
      </c>
      <c r="F19" s="21">
        <v>1500</v>
      </c>
      <c r="G19" s="21">
        <v>600</v>
      </c>
      <c r="H19" s="21">
        <v>280</v>
      </c>
      <c r="I19" s="21">
        <v>3300</v>
      </c>
      <c r="J19" s="18">
        <v>11250</v>
      </c>
      <c r="K19" s="18">
        <v>2100</v>
      </c>
      <c r="L19" s="18">
        <v>24750</v>
      </c>
      <c r="M19" s="18">
        <f t="shared" si="0"/>
        <v>43780</v>
      </c>
      <c r="N19" s="19" t="s">
        <v>17</v>
      </c>
      <c r="O19" s="19" t="s">
        <v>134</v>
      </c>
      <c r="P19" s="20" t="s">
        <v>158</v>
      </c>
    </row>
    <row r="20" spans="1:20" ht="50.25" customHeight="1">
      <c r="A20" s="23">
        <v>9</v>
      </c>
      <c r="B20" s="10" t="s">
        <v>117</v>
      </c>
      <c r="C20" s="16" t="s">
        <v>118</v>
      </c>
      <c r="D20" s="16" t="s">
        <v>78</v>
      </c>
      <c r="E20" s="17" t="s">
        <v>25</v>
      </c>
      <c r="F20" s="21">
        <v>750</v>
      </c>
      <c r="G20" s="21">
        <v>300</v>
      </c>
      <c r="H20" s="21">
        <v>1200</v>
      </c>
      <c r="I20" s="21">
        <v>1000</v>
      </c>
      <c r="J20" s="18">
        <v>6000</v>
      </c>
      <c r="K20" s="18">
        <v>9600</v>
      </c>
      <c r="L20" s="18">
        <v>8000</v>
      </c>
      <c r="M20" s="18">
        <f t="shared" si="0"/>
        <v>26850</v>
      </c>
      <c r="N20" s="13" t="s">
        <v>70</v>
      </c>
      <c r="O20" s="19" t="s">
        <v>135</v>
      </c>
      <c r="P20" s="20" t="s">
        <v>155</v>
      </c>
    </row>
    <row r="21" spans="1:20" ht="18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12</v>
      </c>
      <c r="L21" s="14">
        <v>13</v>
      </c>
      <c r="M21" s="14">
        <v>14</v>
      </c>
      <c r="N21" s="14">
        <v>15</v>
      </c>
      <c r="O21" s="14">
        <v>16</v>
      </c>
      <c r="P21" s="20"/>
    </row>
    <row r="22" spans="1:20" ht="53.25" customHeight="1">
      <c r="A22" s="373">
        <v>11</v>
      </c>
      <c r="B22" s="390" t="s">
        <v>23</v>
      </c>
      <c r="C22" s="390" t="s">
        <v>73</v>
      </c>
      <c r="D22" s="10" t="s">
        <v>24</v>
      </c>
      <c r="E22" s="11" t="s">
        <v>25</v>
      </c>
      <c r="F22" s="12">
        <v>4500</v>
      </c>
      <c r="G22" s="12">
        <v>2000</v>
      </c>
      <c r="H22" s="12">
        <v>1400</v>
      </c>
      <c r="I22" s="12">
        <v>9000</v>
      </c>
      <c r="J22" s="12">
        <v>40000</v>
      </c>
      <c r="K22" s="12">
        <v>11200</v>
      </c>
      <c r="L22" s="12">
        <v>72000</v>
      </c>
      <c r="M22" s="12">
        <f>SUM(F22:L22)</f>
        <v>140100</v>
      </c>
      <c r="N22" s="13" t="s">
        <v>59</v>
      </c>
      <c r="O22" s="13" t="s">
        <v>136</v>
      </c>
      <c r="P22" t="s">
        <v>90</v>
      </c>
      <c r="T22" s="6">
        <f>F29+H29+I29+J29+K29+L29</f>
        <v>375000</v>
      </c>
    </row>
    <row r="23" spans="1:20" ht="43.5" customHeight="1">
      <c r="A23" s="373"/>
      <c r="B23" s="390"/>
      <c r="C23" s="390"/>
      <c r="D23" s="10" t="s">
        <v>75</v>
      </c>
      <c r="E23" s="11" t="s">
        <v>25</v>
      </c>
      <c r="F23" s="12">
        <v>4500</v>
      </c>
      <c r="G23" s="12">
        <v>2000</v>
      </c>
      <c r="H23" s="12">
        <v>1400</v>
      </c>
      <c r="I23" s="12">
        <v>9000</v>
      </c>
      <c r="J23" s="12">
        <v>40000</v>
      </c>
      <c r="K23" s="12">
        <v>11200</v>
      </c>
      <c r="L23" s="12">
        <v>72000</v>
      </c>
      <c r="M23" s="12">
        <f>SUM(F23:L23)</f>
        <v>140100</v>
      </c>
      <c r="N23" s="13" t="s">
        <v>70</v>
      </c>
      <c r="O23" s="13" t="s">
        <v>82</v>
      </c>
      <c r="P23" s="20" t="s">
        <v>90</v>
      </c>
      <c r="T23" s="6"/>
    </row>
    <row r="24" spans="1:20" ht="31.5" customHeight="1">
      <c r="A24" s="374"/>
      <c r="B24" s="390"/>
      <c r="C24" s="390"/>
      <c r="D24" s="10" t="s">
        <v>84</v>
      </c>
      <c r="E24" s="11" t="s">
        <v>74</v>
      </c>
      <c r="F24" s="12">
        <v>2000</v>
      </c>
      <c r="G24" s="12">
        <v>2800</v>
      </c>
      <c r="H24" s="12">
        <v>12000</v>
      </c>
      <c r="I24" s="12">
        <v>240</v>
      </c>
      <c r="J24" s="12">
        <v>18000</v>
      </c>
      <c r="K24" s="12">
        <v>108000</v>
      </c>
      <c r="L24" s="12">
        <v>2160</v>
      </c>
      <c r="M24" s="12">
        <f>SUM(F24:L24)</f>
        <v>145200</v>
      </c>
      <c r="N24" s="13" t="s">
        <v>70</v>
      </c>
      <c r="O24" s="13" t="s">
        <v>82</v>
      </c>
      <c r="P24" t="s">
        <v>156</v>
      </c>
      <c r="S24" t="s">
        <v>104</v>
      </c>
      <c r="T24" s="6"/>
    </row>
    <row r="25" spans="1:20" ht="38.25" customHeight="1">
      <c r="A25" s="373">
        <v>12</v>
      </c>
      <c r="B25" s="389" t="s">
        <v>26</v>
      </c>
      <c r="C25" s="390" t="s">
        <v>27</v>
      </c>
      <c r="D25" s="10" t="s">
        <v>28</v>
      </c>
      <c r="E25" s="11" t="s">
        <v>25</v>
      </c>
      <c r="F25" s="12">
        <v>4500</v>
      </c>
      <c r="G25" s="12">
        <v>2000</v>
      </c>
      <c r="H25" s="12">
        <v>2400</v>
      </c>
      <c r="I25" s="12">
        <v>9000</v>
      </c>
      <c r="J25" s="12">
        <v>40000</v>
      </c>
      <c r="K25" s="12">
        <v>19200</v>
      </c>
      <c r="L25" s="12">
        <v>72000</v>
      </c>
      <c r="M25" s="12">
        <f t="shared" si="0"/>
        <v>149100</v>
      </c>
      <c r="N25" s="13" t="s">
        <v>59</v>
      </c>
      <c r="O25" s="13" t="s">
        <v>87</v>
      </c>
      <c r="P25" t="s">
        <v>90</v>
      </c>
      <c r="T25" s="6">
        <f>F30+H30+I30+J30+K30+L30</f>
        <v>264900</v>
      </c>
    </row>
    <row r="26" spans="1:20" ht="25.5" customHeight="1">
      <c r="A26" s="374"/>
      <c r="B26" s="389"/>
      <c r="C26" s="390"/>
      <c r="D26" s="10" t="s">
        <v>84</v>
      </c>
      <c r="E26" s="11" t="s">
        <v>25</v>
      </c>
      <c r="F26" s="12">
        <v>4500</v>
      </c>
      <c r="G26" s="12">
        <v>2000</v>
      </c>
      <c r="H26" s="12">
        <v>2400</v>
      </c>
      <c r="I26" s="12">
        <v>9000</v>
      </c>
      <c r="J26" s="12">
        <v>40000</v>
      </c>
      <c r="K26" s="12">
        <v>19200</v>
      </c>
      <c r="L26" s="12">
        <v>72000</v>
      </c>
      <c r="M26" s="12">
        <f>SUM(F26:L26)</f>
        <v>149100</v>
      </c>
      <c r="N26" s="13" t="s">
        <v>70</v>
      </c>
      <c r="O26" s="13" t="s">
        <v>82</v>
      </c>
      <c r="P26" t="s">
        <v>90</v>
      </c>
      <c r="T26" s="6"/>
    </row>
    <row r="27" spans="1:20" ht="33.75">
      <c r="A27" s="23">
        <v>13</v>
      </c>
      <c r="B27" s="24" t="s">
        <v>137</v>
      </c>
      <c r="C27" s="30" t="s">
        <v>29</v>
      </c>
      <c r="D27" s="11" t="s">
        <v>30</v>
      </c>
      <c r="E27" s="11" t="s">
        <v>20</v>
      </c>
      <c r="F27" s="21">
        <v>1500</v>
      </c>
      <c r="G27" s="21">
        <v>1000</v>
      </c>
      <c r="H27" s="21">
        <v>1000</v>
      </c>
      <c r="I27" s="21">
        <v>3300</v>
      </c>
      <c r="J27" s="18">
        <v>12500</v>
      </c>
      <c r="K27" s="18">
        <v>5000</v>
      </c>
      <c r="L27" s="18">
        <v>16500</v>
      </c>
      <c r="M27" s="18">
        <f t="shared" si="0"/>
        <v>40800</v>
      </c>
      <c r="N27" s="19" t="s">
        <v>17</v>
      </c>
      <c r="O27" s="19" t="s">
        <v>138</v>
      </c>
      <c r="P27" t="s">
        <v>89</v>
      </c>
    </row>
    <row r="28" spans="1:20" ht="33.75">
      <c r="A28" s="23">
        <v>14</v>
      </c>
      <c r="B28" s="24" t="s">
        <v>100</v>
      </c>
      <c r="C28" s="30" t="s">
        <v>108</v>
      </c>
      <c r="D28" s="11" t="s">
        <v>101</v>
      </c>
      <c r="E28" s="11" t="s">
        <v>34</v>
      </c>
      <c r="F28" s="21">
        <v>750</v>
      </c>
      <c r="G28" s="21">
        <v>500</v>
      </c>
      <c r="H28" s="21">
        <v>1200</v>
      </c>
      <c r="I28" s="21">
        <v>1500</v>
      </c>
      <c r="J28" s="18">
        <v>5000</v>
      </c>
      <c r="K28" s="18">
        <v>4800</v>
      </c>
      <c r="L28" s="18">
        <v>6000</v>
      </c>
      <c r="M28" s="18">
        <f t="shared" si="0"/>
        <v>19750</v>
      </c>
      <c r="N28" s="13" t="s">
        <v>70</v>
      </c>
      <c r="O28" s="19" t="s">
        <v>139</v>
      </c>
      <c r="P28" t="s">
        <v>89</v>
      </c>
    </row>
    <row r="29" spans="1:20" ht="28.5" customHeight="1">
      <c r="A29" s="378" t="s">
        <v>31</v>
      </c>
      <c r="B29" s="378"/>
      <c r="C29" s="378"/>
      <c r="D29" s="378"/>
      <c r="E29" s="378"/>
      <c r="F29" s="31">
        <f>SUM(F12+F13+F15+F22+F25)</f>
        <v>13250</v>
      </c>
      <c r="G29" s="31">
        <f t="shared" ref="G29:L29" si="1">SUM(G25+G22+G15+G13+G12)</f>
        <v>6300</v>
      </c>
      <c r="H29" s="31">
        <f t="shared" si="1"/>
        <v>8200</v>
      </c>
      <c r="I29" s="31">
        <f t="shared" si="1"/>
        <v>27350</v>
      </c>
      <c r="J29" s="31">
        <f t="shared" si="1"/>
        <v>101750</v>
      </c>
      <c r="K29" s="31">
        <f t="shared" si="1"/>
        <v>41400</v>
      </c>
      <c r="L29" s="31">
        <f t="shared" si="1"/>
        <v>183050</v>
      </c>
      <c r="M29" s="49">
        <f>SUM(M12+M13+M15+M22+M25)</f>
        <v>381300</v>
      </c>
      <c r="N29" s="32" t="s">
        <v>59</v>
      </c>
      <c r="O29" s="32"/>
    </row>
    <row r="30" spans="1:20" ht="21.75" customHeight="1">
      <c r="A30" s="388"/>
      <c r="B30" s="388"/>
      <c r="C30" s="388"/>
      <c r="D30" s="388"/>
      <c r="E30" s="388"/>
      <c r="F30" s="33">
        <f>SUM(F27+G19+G18+G17+G16+G14)</f>
        <v>4700</v>
      </c>
      <c r="G30" s="33">
        <f>SUM(G14+G16+G17+G18+G19+H27)</f>
        <v>4200</v>
      </c>
      <c r="H30" s="33">
        <f>SUM(I29)</f>
        <v>27350</v>
      </c>
      <c r="I30" s="33">
        <f>SUM(I27+I19+I18+I17+I16+I14)</f>
        <v>18700</v>
      </c>
      <c r="J30" s="33">
        <f>SUM(J27+J19+J18+J17+J16+J14)</f>
        <v>67250</v>
      </c>
      <c r="K30" s="33">
        <f>SUM(K27+K19+K18+K17+K16+K14)</f>
        <v>24800</v>
      </c>
      <c r="L30" s="33">
        <f>SUM(L27+L19+L18+L17+L16+L14)</f>
        <v>122100</v>
      </c>
      <c r="M30" s="33">
        <f>SUM(M27+M19+M18+M17+M16+M14)</f>
        <v>249510</v>
      </c>
      <c r="N30" s="34" t="s">
        <v>17</v>
      </c>
      <c r="O30" s="35"/>
      <c r="P30" s="6">
        <f>SUM(M12+M13+M15+M22+M25+M29)</f>
        <v>762600</v>
      </c>
      <c r="S30" s="6">
        <f>F30+H30+I30+J30+K30+L30</f>
        <v>264900</v>
      </c>
    </row>
    <row r="31" spans="1:20" ht="21.75" customHeight="1">
      <c r="A31" s="388"/>
      <c r="B31" s="388"/>
      <c r="C31" s="388"/>
      <c r="D31" s="388"/>
      <c r="E31" s="388"/>
      <c r="F31" s="33">
        <f>SUM(F28+F26+F24+F23+F20)</f>
        <v>12500</v>
      </c>
      <c r="G31" s="33">
        <f>SUM(G28+G26+G24+G23+G20)</f>
        <v>7600</v>
      </c>
      <c r="H31" s="33">
        <f>SUM(H28+H26+H24+H23+H20)</f>
        <v>18200</v>
      </c>
      <c r="I31" s="33">
        <f>SUM(I28+I26+I24+I23+I20)</f>
        <v>20740</v>
      </c>
      <c r="J31" s="33">
        <f>SUM(J28+J26+J24+J23+J20)</f>
        <v>109000</v>
      </c>
      <c r="K31" s="33">
        <f>SUM(K28+K26+K24+K20+K23)</f>
        <v>152800</v>
      </c>
      <c r="L31" s="33">
        <f>SUM(L28+L26+L24+L23+L20)</f>
        <v>160160</v>
      </c>
      <c r="M31" s="33">
        <f>SUM(M20+M23+M24+M26+M28)</f>
        <v>481000</v>
      </c>
      <c r="N31" s="34" t="s">
        <v>70</v>
      </c>
      <c r="O31" s="35"/>
      <c r="S31" s="6"/>
    </row>
    <row r="32" spans="1:20">
      <c r="A32" s="379" t="s">
        <v>57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</row>
    <row r="33" spans="1:22" ht="22.5">
      <c r="A33" s="15">
        <v>15</v>
      </c>
      <c r="B33" s="36" t="s">
        <v>66</v>
      </c>
      <c r="C33" s="16" t="s">
        <v>32</v>
      </c>
      <c r="D33" s="17" t="s">
        <v>33</v>
      </c>
      <c r="E33" s="17" t="s">
        <v>34</v>
      </c>
      <c r="F33" s="18">
        <v>1500</v>
      </c>
      <c r="G33" s="18">
        <v>800</v>
      </c>
      <c r="H33" s="18">
        <v>1800</v>
      </c>
      <c r="I33" s="18">
        <v>3300</v>
      </c>
      <c r="J33" s="18">
        <v>8000</v>
      </c>
      <c r="K33" s="18">
        <v>7200</v>
      </c>
      <c r="L33" s="18">
        <v>13200</v>
      </c>
      <c r="M33" s="18">
        <f>SUM(F33:L33)</f>
        <v>35800</v>
      </c>
      <c r="N33" s="19" t="s">
        <v>17</v>
      </c>
      <c r="O33" s="19" t="s">
        <v>140</v>
      </c>
      <c r="P33" t="s">
        <v>92</v>
      </c>
    </row>
    <row r="34" spans="1:22" ht="33.75">
      <c r="A34" s="15">
        <v>16</v>
      </c>
      <c r="B34" s="16" t="s">
        <v>35</v>
      </c>
      <c r="C34" s="37" t="s">
        <v>18</v>
      </c>
      <c r="D34" s="17" t="s">
        <v>36</v>
      </c>
      <c r="E34" s="17" t="s">
        <v>37</v>
      </c>
      <c r="F34" s="18">
        <v>1500</v>
      </c>
      <c r="G34" s="18">
        <v>800</v>
      </c>
      <c r="H34" s="18">
        <v>1000</v>
      </c>
      <c r="I34" s="18">
        <v>3300</v>
      </c>
      <c r="J34" s="18">
        <v>15000</v>
      </c>
      <c r="K34" s="18">
        <v>7500</v>
      </c>
      <c r="L34" s="18">
        <v>24750</v>
      </c>
      <c r="M34" s="18">
        <f t="shared" ref="M34:M42" si="2">SUM(F34:L34)</f>
        <v>53850</v>
      </c>
      <c r="N34" s="19" t="s">
        <v>17</v>
      </c>
      <c r="O34" s="19" t="s">
        <v>141</v>
      </c>
      <c r="P34" t="s">
        <v>98</v>
      </c>
    </row>
    <row r="35" spans="1:22" ht="47.25" customHeight="1">
      <c r="A35" s="15">
        <v>17</v>
      </c>
      <c r="B35" s="16" t="s">
        <v>38</v>
      </c>
      <c r="C35" s="17" t="s">
        <v>39</v>
      </c>
      <c r="D35" s="17" t="s">
        <v>36</v>
      </c>
      <c r="E35" s="17" t="s">
        <v>40</v>
      </c>
      <c r="F35" s="18">
        <v>750</v>
      </c>
      <c r="G35" s="18">
        <v>400</v>
      </c>
      <c r="H35" s="18">
        <v>500</v>
      </c>
      <c r="I35" s="18">
        <v>1650</v>
      </c>
      <c r="J35" s="18">
        <v>13000</v>
      </c>
      <c r="K35" s="18">
        <v>6500</v>
      </c>
      <c r="L35" s="18">
        <v>21450</v>
      </c>
      <c r="M35" s="18">
        <f t="shared" si="2"/>
        <v>44250</v>
      </c>
      <c r="N35" s="19" t="s">
        <v>17</v>
      </c>
      <c r="O35" s="38" t="s">
        <v>142</v>
      </c>
      <c r="P35" t="s">
        <v>98</v>
      </c>
      <c r="S35" t="s">
        <v>119</v>
      </c>
      <c r="V35">
        <v>222</v>
      </c>
    </row>
    <row r="36" spans="1:22" ht="57" customHeight="1">
      <c r="A36" s="15">
        <v>18</v>
      </c>
      <c r="B36" s="16" t="s">
        <v>41</v>
      </c>
      <c r="C36" s="37" t="s">
        <v>42</v>
      </c>
      <c r="D36" s="17" t="s">
        <v>22</v>
      </c>
      <c r="E36" s="17" t="s">
        <v>37</v>
      </c>
      <c r="F36" s="18">
        <v>1500</v>
      </c>
      <c r="G36" s="18">
        <v>1000</v>
      </c>
      <c r="H36" s="18">
        <v>2200</v>
      </c>
      <c r="I36" s="18">
        <v>3300</v>
      </c>
      <c r="J36" s="18">
        <v>18750</v>
      </c>
      <c r="K36" s="18">
        <v>16500</v>
      </c>
      <c r="L36" s="18">
        <v>24750</v>
      </c>
      <c r="M36" s="18">
        <f t="shared" si="2"/>
        <v>68000</v>
      </c>
      <c r="N36" s="19" t="s">
        <v>17</v>
      </c>
      <c r="O36" s="19" t="s">
        <v>143</v>
      </c>
      <c r="P36" t="s">
        <v>89</v>
      </c>
    </row>
    <row r="37" spans="1:22" ht="59.25" customHeight="1">
      <c r="A37" s="373">
        <v>19</v>
      </c>
      <c r="B37" s="375" t="s">
        <v>43</v>
      </c>
      <c r="C37" s="375" t="s">
        <v>73</v>
      </c>
      <c r="D37" s="10" t="s">
        <v>44</v>
      </c>
      <c r="E37" s="11" t="s">
        <v>45</v>
      </c>
      <c r="F37" s="12">
        <v>3750</v>
      </c>
      <c r="G37" s="12">
        <v>1700</v>
      </c>
      <c r="H37" s="12">
        <v>1400</v>
      </c>
      <c r="I37" s="12">
        <v>7500</v>
      </c>
      <c r="J37" s="12">
        <v>42500</v>
      </c>
      <c r="K37" s="12">
        <v>14000</v>
      </c>
      <c r="L37" s="12">
        <v>75000</v>
      </c>
      <c r="M37" s="12">
        <f>SUM(F37:L37)</f>
        <v>145850</v>
      </c>
      <c r="N37" s="13" t="s">
        <v>59</v>
      </c>
      <c r="O37" s="39" t="s">
        <v>144</v>
      </c>
      <c r="P37" t="s">
        <v>93</v>
      </c>
      <c r="S37" s="6">
        <f>M33+M34+M35+M36+M37+M40+M42+M45</f>
        <v>610150</v>
      </c>
    </row>
    <row r="38" spans="1:22" ht="48" customHeight="1">
      <c r="A38" s="374"/>
      <c r="B38" s="376"/>
      <c r="C38" s="376"/>
      <c r="D38" s="10" t="s">
        <v>84</v>
      </c>
      <c r="E38" s="11" t="s">
        <v>45</v>
      </c>
      <c r="F38" s="12">
        <v>3750</v>
      </c>
      <c r="G38" s="12">
        <v>1700</v>
      </c>
      <c r="H38" s="12">
        <v>1400</v>
      </c>
      <c r="I38" s="12">
        <v>7500</v>
      </c>
      <c r="J38" s="12">
        <v>42500</v>
      </c>
      <c r="K38" s="12">
        <v>14000</v>
      </c>
      <c r="L38" s="12">
        <v>75000</v>
      </c>
      <c r="M38" s="12">
        <f>SUM(F38:L38)</f>
        <v>145850</v>
      </c>
      <c r="N38" s="13" t="s">
        <v>70</v>
      </c>
      <c r="O38" s="13" t="s">
        <v>82</v>
      </c>
      <c r="P38" t="s">
        <v>93</v>
      </c>
      <c r="S38" s="6"/>
    </row>
    <row r="39" spans="1:22" ht="15.75" customHeight="1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4">
        <v>12</v>
      </c>
      <c r="L39" s="14">
        <v>13</v>
      </c>
      <c r="M39" s="14">
        <v>14</v>
      </c>
      <c r="N39" s="14">
        <v>15</v>
      </c>
      <c r="O39" s="14">
        <v>16</v>
      </c>
      <c r="S39" s="6"/>
    </row>
    <row r="40" spans="1:22" ht="51" customHeight="1">
      <c r="A40" s="373">
        <v>20</v>
      </c>
      <c r="B40" s="375" t="s">
        <v>26</v>
      </c>
      <c r="C40" s="375" t="s">
        <v>27</v>
      </c>
      <c r="D40" s="10" t="s">
        <v>85</v>
      </c>
      <c r="E40" s="11" t="s">
        <v>45</v>
      </c>
      <c r="F40" s="12">
        <v>3750</v>
      </c>
      <c r="G40" s="12">
        <v>1700</v>
      </c>
      <c r="H40" s="12">
        <v>1200</v>
      </c>
      <c r="I40" s="12">
        <v>8250</v>
      </c>
      <c r="J40" s="12">
        <v>42500</v>
      </c>
      <c r="K40" s="12">
        <v>12000</v>
      </c>
      <c r="L40" s="12">
        <v>75000</v>
      </c>
      <c r="M40" s="12">
        <f t="shared" si="2"/>
        <v>144400</v>
      </c>
      <c r="N40" s="13" t="s">
        <v>59</v>
      </c>
      <c r="O40" s="13" t="s">
        <v>102</v>
      </c>
      <c r="P40" t="s">
        <v>93</v>
      </c>
    </row>
    <row r="41" spans="1:22" ht="30.75" customHeight="1">
      <c r="A41" s="374"/>
      <c r="B41" s="376"/>
      <c r="C41" s="376"/>
      <c r="D41" s="10" t="s">
        <v>72</v>
      </c>
      <c r="E41" s="11" t="s">
        <v>45</v>
      </c>
      <c r="F41" s="12">
        <v>3750</v>
      </c>
      <c r="G41" s="12">
        <v>1700</v>
      </c>
      <c r="H41" s="12">
        <v>1200</v>
      </c>
      <c r="I41" s="12">
        <v>8250</v>
      </c>
      <c r="J41" s="12">
        <v>42500</v>
      </c>
      <c r="K41" s="12">
        <v>12000</v>
      </c>
      <c r="L41" s="12">
        <v>75000</v>
      </c>
      <c r="M41" s="12">
        <f>SUM(F41:L41)</f>
        <v>144400</v>
      </c>
      <c r="N41" s="13" t="s">
        <v>70</v>
      </c>
      <c r="O41" s="13" t="s">
        <v>82</v>
      </c>
      <c r="P41" t="s">
        <v>93</v>
      </c>
    </row>
    <row r="42" spans="1:22" ht="45">
      <c r="A42" s="15">
        <v>21</v>
      </c>
      <c r="B42" s="16" t="s">
        <v>65</v>
      </c>
      <c r="C42" s="17" t="s">
        <v>46</v>
      </c>
      <c r="D42" s="17" t="s">
        <v>33</v>
      </c>
      <c r="E42" s="17" t="s">
        <v>48</v>
      </c>
      <c r="F42" s="18">
        <v>1500</v>
      </c>
      <c r="G42" s="18">
        <v>800</v>
      </c>
      <c r="H42" s="18">
        <v>1800</v>
      </c>
      <c r="I42" s="18">
        <v>3300</v>
      </c>
      <c r="J42" s="18">
        <v>12000</v>
      </c>
      <c r="K42" s="18">
        <v>10800</v>
      </c>
      <c r="L42" s="18">
        <v>19800</v>
      </c>
      <c r="M42" s="18">
        <f t="shared" si="2"/>
        <v>50000</v>
      </c>
      <c r="N42" s="19" t="s">
        <v>17</v>
      </c>
      <c r="O42" s="19" t="s">
        <v>145</v>
      </c>
      <c r="P42" t="s">
        <v>92</v>
      </c>
    </row>
    <row r="43" spans="1:22" ht="46.5" customHeight="1">
      <c r="A43" s="15">
        <v>22</v>
      </c>
      <c r="B43" s="16" t="s">
        <v>64</v>
      </c>
      <c r="C43" s="17" t="s">
        <v>46</v>
      </c>
      <c r="D43" s="17" t="s">
        <v>47</v>
      </c>
      <c r="E43" s="17" t="s">
        <v>48</v>
      </c>
      <c r="F43" s="18">
        <v>1500</v>
      </c>
      <c r="G43" s="18">
        <v>1000</v>
      </c>
      <c r="H43" s="18">
        <v>4000</v>
      </c>
      <c r="I43" s="18">
        <v>3300</v>
      </c>
      <c r="J43" s="18">
        <v>15000</v>
      </c>
      <c r="K43" s="18">
        <v>24000</v>
      </c>
      <c r="L43" s="18">
        <v>19800</v>
      </c>
      <c r="M43" s="18">
        <f>SUM(F43:L43)</f>
        <v>68600</v>
      </c>
      <c r="N43" s="19" t="s">
        <v>17</v>
      </c>
      <c r="O43" s="19" t="s">
        <v>146</v>
      </c>
      <c r="P43" t="s">
        <v>94</v>
      </c>
    </row>
    <row r="44" spans="1:22" ht="40.5" customHeight="1">
      <c r="A44" s="15">
        <v>23</v>
      </c>
      <c r="B44" s="16" t="s">
        <v>68</v>
      </c>
      <c r="C44" s="17" t="s">
        <v>46</v>
      </c>
      <c r="D44" s="17" t="s">
        <v>69</v>
      </c>
      <c r="E44" s="17" t="s">
        <v>71</v>
      </c>
      <c r="F44" s="18">
        <v>750</v>
      </c>
      <c r="G44" s="18">
        <v>400</v>
      </c>
      <c r="H44" s="18">
        <v>400</v>
      </c>
      <c r="I44" s="18">
        <v>1500</v>
      </c>
      <c r="J44" s="18">
        <v>5000</v>
      </c>
      <c r="K44" s="18">
        <v>2000</v>
      </c>
      <c r="L44" s="18">
        <v>7500</v>
      </c>
      <c r="M44" s="18">
        <f>SUM(F44:L44)</f>
        <v>17550</v>
      </c>
      <c r="N44" s="19" t="s">
        <v>70</v>
      </c>
      <c r="O44" s="19" t="s">
        <v>147</v>
      </c>
      <c r="P44" t="s">
        <v>89</v>
      </c>
    </row>
    <row r="45" spans="1:22" ht="34.5" customHeight="1">
      <c r="A45" s="15">
        <v>24</v>
      </c>
      <c r="B45" s="16" t="s">
        <v>60</v>
      </c>
      <c r="C45" s="40">
        <v>41275</v>
      </c>
      <c r="D45" s="17" t="s">
        <v>61</v>
      </c>
      <c r="E45" s="17" t="s">
        <v>37</v>
      </c>
      <c r="F45" s="18">
        <v>1500</v>
      </c>
      <c r="G45" s="18">
        <v>1000</v>
      </c>
      <c r="H45" s="18">
        <v>2200</v>
      </c>
      <c r="I45" s="18">
        <v>3300</v>
      </c>
      <c r="J45" s="18">
        <v>18750</v>
      </c>
      <c r="K45" s="18">
        <v>16500</v>
      </c>
      <c r="L45" s="18">
        <v>24750</v>
      </c>
      <c r="M45" s="18">
        <f>SUM(F45:L45)</f>
        <v>68000</v>
      </c>
      <c r="N45" s="19" t="s">
        <v>17</v>
      </c>
      <c r="O45" s="19" t="s">
        <v>148</v>
      </c>
      <c r="P45" t="s">
        <v>95</v>
      </c>
      <c r="T45" s="6">
        <f>F46+H46+I46+J46+K46+L46</f>
        <v>286850</v>
      </c>
    </row>
    <row r="46" spans="1:22" ht="24.75">
      <c r="A46" s="380"/>
      <c r="B46" s="380"/>
      <c r="C46" s="380"/>
      <c r="D46" s="380"/>
      <c r="E46" s="380"/>
      <c r="F46" s="41">
        <f>SUM(F37+F40)</f>
        <v>7500</v>
      </c>
      <c r="G46" s="41">
        <f>SUM(G40+G37)</f>
        <v>3400</v>
      </c>
      <c r="H46" s="41">
        <f>H37+H40</f>
        <v>2600</v>
      </c>
      <c r="I46" s="41">
        <f>I37+I40</f>
        <v>15750</v>
      </c>
      <c r="J46" s="41">
        <f>J37+J40</f>
        <v>85000</v>
      </c>
      <c r="K46" s="41">
        <f>K37+K40</f>
        <v>26000</v>
      </c>
      <c r="L46" s="41">
        <f>L37+L40</f>
        <v>150000</v>
      </c>
      <c r="M46" s="41">
        <f>SUM(M40+M37)</f>
        <v>290250</v>
      </c>
      <c r="N46" s="42" t="s">
        <v>59</v>
      </c>
      <c r="O46" s="42"/>
      <c r="T46" s="6">
        <f>F47+H47+I47+J47+K47+L47</f>
        <v>382700</v>
      </c>
    </row>
    <row r="47" spans="1:22" ht="16.5">
      <c r="A47" s="381"/>
      <c r="B47" s="381"/>
      <c r="C47" s="381"/>
      <c r="D47" s="381"/>
      <c r="E47" s="381"/>
      <c r="F47" s="33">
        <f>SUM(F33+F34+F35+F36+F42+F43+F45)</f>
        <v>9750</v>
      </c>
      <c r="G47" s="33">
        <f>G33+G34+G36+G42+G45+G35+G43</f>
        <v>5800</v>
      </c>
      <c r="H47" s="33">
        <f>H33+H34+H36+H42+H45+H35+H43</f>
        <v>13500</v>
      </c>
      <c r="I47" s="33">
        <f>I33+I34+I36+I42+I45+I35+I43</f>
        <v>21450</v>
      </c>
      <c r="J47" s="33">
        <f>J33+J34+J36+J42+J45+J35+J43</f>
        <v>100500</v>
      </c>
      <c r="K47" s="33">
        <f>K33+K34+K36+K42+K45+K35+K43</f>
        <v>89000</v>
      </c>
      <c r="L47" s="33">
        <f>SUM(L33+L34+L35+L36+L42+L43+L45)</f>
        <v>148500</v>
      </c>
      <c r="M47" s="33">
        <f>SUM(M33+M34+M35+M36+M42+M43+M45)</f>
        <v>388500</v>
      </c>
      <c r="N47" s="34" t="s">
        <v>17</v>
      </c>
      <c r="O47" s="35"/>
    </row>
    <row r="48" spans="1:22" ht="16.5">
      <c r="A48" s="381"/>
      <c r="B48" s="381"/>
      <c r="C48" s="381"/>
      <c r="D48" s="381"/>
      <c r="E48" s="381"/>
      <c r="F48" s="33">
        <f t="shared" ref="F48:M48" si="3">F44+F41+F38</f>
        <v>8250</v>
      </c>
      <c r="G48" s="33">
        <f t="shared" si="3"/>
        <v>3800</v>
      </c>
      <c r="H48" s="33">
        <f t="shared" si="3"/>
        <v>3000</v>
      </c>
      <c r="I48" s="33">
        <f t="shared" si="3"/>
        <v>17250</v>
      </c>
      <c r="J48" s="33">
        <f t="shared" si="3"/>
        <v>90000</v>
      </c>
      <c r="K48" s="33">
        <f t="shared" si="3"/>
        <v>28000</v>
      </c>
      <c r="L48" s="33">
        <f t="shared" si="3"/>
        <v>157500</v>
      </c>
      <c r="M48" s="33">
        <f t="shared" si="3"/>
        <v>307800</v>
      </c>
      <c r="N48" s="32" t="s">
        <v>70</v>
      </c>
      <c r="O48" s="35"/>
    </row>
    <row r="49" spans="1:19">
      <c r="A49" s="377" t="s">
        <v>86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26"/>
      <c r="O49" s="26"/>
    </row>
    <row r="50" spans="1:19" ht="24.75">
      <c r="A50" s="27">
        <v>25</v>
      </c>
      <c r="B50" s="43" t="s">
        <v>76</v>
      </c>
      <c r="C50" s="44" t="s">
        <v>113</v>
      </c>
      <c r="D50" s="10" t="s">
        <v>84</v>
      </c>
      <c r="E50" s="11" t="s">
        <v>34</v>
      </c>
      <c r="F50" s="12">
        <v>1000</v>
      </c>
      <c r="G50" s="12">
        <v>600</v>
      </c>
      <c r="H50" s="12">
        <v>1800</v>
      </c>
      <c r="I50" s="12">
        <v>2200</v>
      </c>
      <c r="J50" s="12">
        <v>6000</v>
      </c>
      <c r="K50" s="12">
        <v>7200</v>
      </c>
      <c r="L50" s="12">
        <v>8800</v>
      </c>
      <c r="M50" s="12">
        <f t="shared" ref="M50:M55" si="4">SUM(F50:L50)</f>
        <v>27600</v>
      </c>
      <c r="N50" s="13" t="s">
        <v>59</v>
      </c>
      <c r="O50" s="13" t="s">
        <v>149</v>
      </c>
      <c r="P50" t="s">
        <v>91</v>
      </c>
    </row>
    <row r="51" spans="1:19" ht="28.5" customHeight="1">
      <c r="A51" s="23">
        <v>26</v>
      </c>
      <c r="B51" s="10" t="s">
        <v>120</v>
      </c>
      <c r="C51" s="10" t="s">
        <v>121</v>
      </c>
      <c r="D51" s="10" t="s">
        <v>122</v>
      </c>
      <c r="E51" s="11" t="s">
        <v>77</v>
      </c>
      <c r="F51" s="12">
        <v>1000</v>
      </c>
      <c r="G51" s="12">
        <v>1000</v>
      </c>
      <c r="H51" s="12">
        <v>5000</v>
      </c>
      <c r="I51" s="12">
        <v>2200</v>
      </c>
      <c r="J51" s="12">
        <v>2500</v>
      </c>
      <c r="K51" s="12">
        <v>5000</v>
      </c>
      <c r="L51" s="12">
        <v>2200</v>
      </c>
      <c r="M51" s="12">
        <f t="shared" si="4"/>
        <v>18900</v>
      </c>
      <c r="N51" s="13" t="s">
        <v>59</v>
      </c>
      <c r="O51" s="13" t="s">
        <v>150</v>
      </c>
      <c r="P51" t="s">
        <v>123</v>
      </c>
      <c r="Q51" t="s">
        <v>124</v>
      </c>
    </row>
    <row r="52" spans="1:19" ht="24.75">
      <c r="A52" s="23">
        <v>27</v>
      </c>
      <c r="B52" s="24" t="s">
        <v>79</v>
      </c>
      <c r="C52" s="10" t="s">
        <v>113</v>
      </c>
      <c r="D52" s="10" t="s">
        <v>80</v>
      </c>
      <c r="E52" s="11" t="s">
        <v>77</v>
      </c>
      <c r="F52" s="12">
        <v>1000</v>
      </c>
      <c r="G52" s="12">
        <v>600</v>
      </c>
      <c r="H52" s="12">
        <v>1800</v>
      </c>
      <c r="I52" s="12">
        <v>2200</v>
      </c>
      <c r="J52" s="12">
        <v>1500</v>
      </c>
      <c r="K52" s="12">
        <v>1800</v>
      </c>
      <c r="L52" s="12">
        <v>2200</v>
      </c>
      <c r="M52" s="12">
        <f t="shared" si="4"/>
        <v>11100</v>
      </c>
      <c r="N52" s="13" t="s">
        <v>59</v>
      </c>
      <c r="O52" s="13" t="s">
        <v>151</v>
      </c>
      <c r="P52" s="20" t="s">
        <v>125</v>
      </c>
    </row>
    <row r="53" spans="1:19" ht="32.25" customHeight="1">
      <c r="A53" s="23">
        <v>28</v>
      </c>
      <c r="B53" s="10" t="s">
        <v>126</v>
      </c>
      <c r="C53" s="10" t="s">
        <v>127</v>
      </c>
      <c r="D53" s="10" t="s">
        <v>80</v>
      </c>
      <c r="E53" s="11" t="s">
        <v>77</v>
      </c>
      <c r="F53" s="12">
        <v>1000</v>
      </c>
      <c r="G53" s="12">
        <v>600</v>
      </c>
      <c r="H53" s="12">
        <v>1800</v>
      </c>
      <c r="I53" s="12">
        <v>2200</v>
      </c>
      <c r="J53" s="12">
        <v>1500</v>
      </c>
      <c r="K53" s="12">
        <v>1800</v>
      </c>
      <c r="L53" s="12">
        <v>2200</v>
      </c>
      <c r="M53" s="12">
        <f t="shared" si="4"/>
        <v>11100</v>
      </c>
      <c r="N53" s="13" t="s">
        <v>59</v>
      </c>
      <c r="O53" s="13" t="s">
        <v>83</v>
      </c>
      <c r="P53" s="20" t="s">
        <v>125</v>
      </c>
    </row>
    <row r="54" spans="1:19" ht="43.5" customHeight="1">
      <c r="A54" s="23">
        <v>29</v>
      </c>
      <c r="B54" s="24" t="s">
        <v>26</v>
      </c>
      <c r="C54" s="10" t="s">
        <v>27</v>
      </c>
      <c r="D54" s="10" t="s">
        <v>159</v>
      </c>
      <c r="E54" s="11" t="s">
        <v>71</v>
      </c>
      <c r="F54" s="12">
        <v>3750</v>
      </c>
      <c r="G54" s="12">
        <v>1700</v>
      </c>
      <c r="H54" s="12">
        <v>2400</v>
      </c>
      <c r="I54" s="12">
        <v>7500</v>
      </c>
      <c r="J54" s="12">
        <v>21250</v>
      </c>
      <c r="K54" s="12">
        <v>12000</v>
      </c>
      <c r="L54" s="12">
        <v>37500</v>
      </c>
      <c r="M54" s="12">
        <f t="shared" si="4"/>
        <v>86100</v>
      </c>
      <c r="N54" s="13" t="s">
        <v>59</v>
      </c>
      <c r="O54" s="13" t="s">
        <v>152</v>
      </c>
      <c r="P54" t="s">
        <v>93</v>
      </c>
    </row>
    <row r="55" spans="1:19" ht="24.75">
      <c r="A55" s="23">
        <v>30</v>
      </c>
      <c r="B55" s="10" t="s">
        <v>126</v>
      </c>
      <c r="C55" s="10" t="s">
        <v>128</v>
      </c>
      <c r="D55" s="10" t="s">
        <v>129</v>
      </c>
      <c r="E55" s="11" t="s">
        <v>77</v>
      </c>
      <c r="F55" s="12">
        <v>1000</v>
      </c>
      <c r="G55" s="12">
        <v>1000</v>
      </c>
      <c r="H55" s="12">
        <v>5000</v>
      </c>
      <c r="I55" s="12">
        <v>2200</v>
      </c>
      <c r="J55" s="12">
        <v>2500</v>
      </c>
      <c r="K55" s="12">
        <v>5000</v>
      </c>
      <c r="L55" s="12">
        <v>2200</v>
      </c>
      <c r="M55" s="12">
        <f t="shared" si="4"/>
        <v>18900</v>
      </c>
      <c r="N55" s="13" t="s">
        <v>59</v>
      </c>
      <c r="O55" s="13" t="s">
        <v>83</v>
      </c>
      <c r="P55" s="20" t="s">
        <v>125</v>
      </c>
    </row>
    <row r="56" spans="1:19" ht="24.75">
      <c r="A56" s="378" t="s">
        <v>31</v>
      </c>
      <c r="B56" s="378"/>
      <c r="C56" s="378"/>
      <c r="D56" s="378"/>
      <c r="E56" s="378"/>
      <c r="F56" s="45">
        <f>SUM(F50:F55)</f>
        <v>8750</v>
      </c>
      <c r="G56" s="45">
        <f>SUM(G50:G55)</f>
        <v>5500</v>
      </c>
      <c r="H56" s="45">
        <f t="shared" ref="H56:M56" si="5">SUM(H50:H55)</f>
        <v>17800</v>
      </c>
      <c r="I56" s="45">
        <f t="shared" si="5"/>
        <v>18500</v>
      </c>
      <c r="J56" s="45">
        <f t="shared" si="5"/>
        <v>35250</v>
      </c>
      <c r="K56" s="45">
        <f t="shared" si="5"/>
        <v>32800</v>
      </c>
      <c r="L56" s="45">
        <f t="shared" si="5"/>
        <v>55100</v>
      </c>
      <c r="M56" s="45">
        <f t="shared" si="5"/>
        <v>173700</v>
      </c>
      <c r="N56" s="32" t="s">
        <v>59</v>
      </c>
      <c r="O56" s="35"/>
    </row>
    <row r="57" spans="1:19" ht="24.75">
      <c r="A57" s="370" t="s">
        <v>49</v>
      </c>
      <c r="B57" s="371"/>
      <c r="C57" s="371"/>
      <c r="D57" s="371"/>
      <c r="E57" s="371"/>
      <c r="F57" s="46">
        <f t="shared" ref="F57:L57" si="6">F46+F29+F56</f>
        <v>29500</v>
      </c>
      <c r="G57" s="46">
        <f t="shared" si="6"/>
        <v>15200</v>
      </c>
      <c r="H57" s="46">
        <f t="shared" si="6"/>
        <v>28600</v>
      </c>
      <c r="I57" s="46">
        <f t="shared" si="6"/>
        <v>61600</v>
      </c>
      <c r="J57" s="46">
        <f t="shared" si="6"/>
        <v>222000</v>
      </c>
      <c r="K57" s="46">
        <f t="shared" si="6"/>
        <v>100200</v>
      </c>
      <c r="L57" s="46">
        <f t="shared" si="6"/>
        <v>388150</v>
      </c>
      <c r="M57" s="46">
        <f>SUM(M29+M46+M56)</f>
        <v>845250</v>
      </c>
      <c r="N57" s="47" t="s">
        <v>59</v>
      </c>
      <c r="O57" s="48"/>
      <c r="S57" s="6">
        <f>F47+H47+I47+J47+K47+L47</f>
        <v>382700</v>
      </c>
    </row>
    <row r="58" spans="1:19" ht="16.5">
      <c r="A58" s="371"/>
      <c r="B58" s="371"/>
      <c r="C58" s="371"/>
      <c r="D58" s="371"/>
      <c r="E58" s="371"/>
      <c r="F58" s="9">
        <f t="shared" ref="F58:L58" si="7">F30+F47</f>
        <v>14450</v>
      </c>
      <c r="G58" s="9">
        <f t="shared" si="7"/>
        <v>10000</v>
      </c>
      <c r="H58" s="9">
        <f t="shared" si="7"/>
        <v>40850</v>
      </c>
      <c r="I58" s="9">
        <f t="shared" si="7"/>
        <v>40150</v>
      </c>
      <c r="J58" s="9">
        <f t="shared" si="7"/>
        <v>167750</v>
      </c>
      <c r="K58" s="9">
        <f t="shared" si="7"/>
        <v>113800</v>
      </c>
      <c r="L58" s="9">
        <f t="shared" si="7"/>
        <v>270600</v>
      </c>
      <c r="M58" s="9">
        <f>SUM(M30+M47)</f>
        <v>638010</v>
      </c>
      <c r="N58" s="7" t="s">
        <v>17</v>
      </c>
      <c r="O58" s="8"/>
    </row>
    <row r="59" spans="1:19" ht="16.5">
      <c r="A59" s="372"/>
      <c r="B59" s="372"/>
      <c r="C59" s="372"/>
      <c r="D59" s="372"/>
      <c r="E59" s="372"/>
      <c r="F59" s="9">
        <f t="shared" ref="F59:L59" si="8">F48+F31</f>
        <v>20750</v>
      </c>
      <c r="G59" s="9">
        <f t="shared" si="8"/>
        <v>11400</v>
      </c>
      <c r="H59" s="9">
        <f t="shared" si="8"/>
        <v>21200</v>
      </c>
      <c r="I59" s="9">
        <f t="shared" si="8"/>
        <v>37990</v>
      </c>
      <c r="J59" s="9">
        <f t="shared" si="8"/>
        <v>199000</v>
      </c>
      <c r="K59" s="9">
        <f t="shared" si="8"/>
        <v>180800</v>
      </c>
      <c r="L59" s="9">
        <f t="shared" si="8"/>
        <v>317660</v>
      </c>
      <c r="M59" s="9">
        <f>SUM(M48+M31)</f>
        <v>788800</v>
      </c>
      <c r="N59" s="7" t="s">
        <v>70</v>
      </c>
      <c r="O59" s="8"/>
    </row>
    <row r="62" spans="1:19">
      <c r="B62" t="s">
        <v>50</v>
      </c>
      <c r="E62" t="s">
        <v>51</v>
      </c>
      <c r="I62" t="s">
        <v>52</v>
      </c>
    </row>
    <row r="64" spans="1:19">
      <c r="Q64" s="6">
        <f>M57+M58</f>
        <v>1483260</v>
      </c>
    </row>
    <row r="66" spans="4:4">
      <c r="D66" s="5"/>
    </row>
    <row r="69" spans="4:4">
      <c r="D69" s="5"/>
    </row>
  </sheetData>
  <mergeCells count="36">
    <mergeCell ref="A6:O6"/>
    <mergeCell ref="N7:N9"/>
    <mergeCell ref="O7:O9"/>
    <mergeCell ref="A29:E31"/>
    <mergeCell ref="A25:A26"/>
    <mergeCell ref="B25:B26"/>
    <mergeCell ref="C25:C26"/>
    <mergeCell ref="A22:A24"/>
    <mergeCell ref="B22:B24"/>
    <mergeCell ref="C22:C24"/>
    <mergeCell ref="F8:I8"/>
    <mergeCell ref="J8:L8"/>
    <mergeCell ref="M8:M9"/>
    <mergeCell ref="A11:M11"/>
    <mergeCell ref="A7:A9"/>
    <mergeCell ref="B7:B9"/>
    <mergeCell ref="M1:O1"/>
    <mergeCell ref="M2:O2"/>
    <mergeCell ref="M3:O3"/>
    <mergeCell ref="M4:O4"/>
    <mergeCell ref="M5:O5"/>
    <mergeCell ref="C7:C9"/>
    <mergeCell ref="D7:D9"/>
    <mergeCell ref="E7:E9"/>
    <mergeCell ref="F7:M7"/>
    <mergeCell ref="A57:E59"/>
    <mergeCell ref="A40:A41"/>
    <mergeCell ref="B40:B41"/>
    <mergeCell ref="C40:C41"/>
    <mergeCell ref="A37:A38"/>
    <mergeCell ref="A49:M49"/>
    <mergeCell ref="B37:B38"/>
    <mergeCell ref="C37:C38"/>
    <mergeCell ref="A56:E56"/>
    <mergeCell ref="A32:O32"/>
    <mergeCell ref="A46:E48"/>
  </mergeCells>
  <phoneticPr fontId="0" type="noConversion"/>
  <pageMargins left="0.78740157480314965" right="0.78740157480314965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view="pageBreakPreview" zoomScale="115" zoomScaleSheetLayoutView="115" workbookViewId="0">
      <pane xSplit="6" ySplit="11" topLeftCell="G101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2.75"/>
  <cols>
    <col min="1" max="1" width="0" hidden="1" customWidth="1"/>
    <col min="2" max="2" width="3" customWidth="1"/>
    <col min="3" max="3" width="30.7109375" customWidth="1"/>
    <col min="4" max="4" width="9.5703125" customWidth="1"/>
    <col min="5" max="5" width="11.7109375" customWidth="1"/>
    <col min="6" max="6" width="7.85546875" customWidth="1"/>
    <col min="7" max="7" width="9" customWidth="1"/>
    <col min="8" max="8" width="8" customWidth="1"/>
    <col min="9" max="9" width="8.42578125" customWidth="1"/>
    <col min="10" max="10" width="8.28515625" customWidth="1"/>
    <col min="11" max="11" width="10.28515625" customWidth="1"/>
    <col min="12" max="12" width="7.7109375" customWidth="1"/>
    <col min="13" max="13" width="11.5703125" customWidth="1"/>
    <col min="14" max="14" width="12.140625" customWidth="1"/>
    <col min="15" max="15" width="14.28515625" customWidth="1"/>
    <col min="16" max="16" width="33" customWidth="1"/>
    <col min="17" max="17" width="16.85546875" customWidth="1"/>
    <col min="18" max="18" width="11.28515625" customWidth="1"/>
    <col min="20" max="20" width="10.28515625" bestFit="1" customWidth="1"/>
    <col min="21" max="21" width="9" bestFit="1" customWidth="1"/>
    <col min="23" max="23" width="9.28515625" bestFit="1" customWidth="1"/>
  </cols>
  <sheetData>
    <row r="1" spans="1:24">
      <c r="B1" s="1"/>
      <c r="C1" s="2"/>
      <c r="D1" s="1"/>
      <c r="E1" s="1"/>
      <c r="F1" s="1"/>
      <c r="G1" s="3"/>
      <c r="H1" s="3"/>
      <c r="I1" s="3"/>
      <c r="J1" s="2"/>
      <c r="K1" s="2"/>
      <c r="L1" s="2"/>
      <c r="M1" s="2"/>
      <c r="N1" s="382" t="s">
        <v>0</v>
      </c>
      <c r="O1" s="383"/>
      <c r="P1" s="383"/>
      <c r="Q1" s="20" t="s">
        <v>183</v>
      </c>
    </row>
    <row r="2" spans="1:24">
      <c r="B2" s="3"/>
      <c r="C2" s="4"/>
      <c r="D2" s="3"/>
      <c r="E2" s="3"/>
      <c r="F2" s="3"/>
      <c r="G2" s="3"/>
      <c r="H2" s="3"/>
      <c r="I2" s="3"/>
      <c r="J2" s="4"/>
      <c r="K2" s="4"/>
      <c r="L2" s="4"/>
      <c r="M2" s="4"/>
      <c r="N2" s="384" t="s">
        <v>1</v>
      </c>
      <c r="O2" s="383"/>
      <c r="P2" s="383"/>
    </row>
    <row r="3" spans="1:24">
      <c r="B3" s="3"/>
      <c r="C3" s="167"/>
      <c r="D3" s="3"/>
      <c r="E3" s="3"/>
      <c r="F3" s="3"/>
      <c r="G3" s="3"/>
      <c r="H3" s="3"/>
      <c r="I3" s="3"/>
      <c r="J3" s="4"/>
      <c r="K3" s="4"/>
      <c r="L3" s="4"/>
      <c r="M3" s="4"/>
      <c r="N3" s="384" t="s">
        <v>81</v>
      </c>
      <c r="O3" s="383"/>
      <c r="P3" s="383"/>
    </row>
    <row r="4" spans="1:24">
      <c r="B4" s="3"/>
      <c r="C4" s="4"/>
      <c r="D4" s="3"/>
      <c r="E4" s="3"/>
      <c r="F4" s="3"/>
      <c r="G4" s="3"/>
      <c r="H4" s="3"/>
      <c r="I4" s="3"/>
      <c r="J4" s="4"/>
      <c r="K4" s="4"/>
      <c r="L4" s="4"/>
      <c r="M4" s="4"/>
      <c r="N4" s="385" t="s">
        <v>2</v>
      </c>
      <c r="O4" s="386"/>
      <c r="P4" s="386"/>
    </row>
    <row r="5" spans="1:24">
      <c r="B5" s="3"/>
      <c r="C5" s="4"/>
      <c r="D5" s="3"/>
      <c r="E5" s="3"/>
      <c r="F5" s="3"/>
      <c r="G5" s="3"/>
      <c r="H5" s="3"/>
      <c r="I5" s="3"/>
      <c r="J5" s="4"/>
      <c r="K5" s="4"/>
      <c r="L5" s="4"/>
      <c r="M5" s="4"/>
      <c r="N5" s="385" t="s">
        <v>370</v>
      </c>
      <c r="O5" s="386"/>
      <c r="P5" s="386"/>
    </row>
    <row r="6" spans="1:24">
      <c r="B6" s="387" t="s">
        <v>177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24">
      <c r="B7" s="415" t="s">
        <v>3</v>
      </c>
      <c r="C7" s="417" t="s">
        <v>4</v>
      </c>
      <c r="D7" s="417" t="s">
        <v>5</v>
      </c>
      <c r="E7" s="410" t="s">
        <v>6</v>
      </c>
      <c r="F7" s="369" t="s">
        <v>7</v>
      </c>
      <c r="G7" s="369" t="s">
        <v>8</v>
      </c>
      <c r="H7" s="369"/>
      <c r="I7" s="369"/>
      <c r="J7" s="369"/>
      <c r="K7" s="369"/>
      <c r="L7" s="369"/>
      <c r="M7" s="369"/>
      <c r="N7" s="369"/>
      <c r="O7" s="369" t="s">
        <v>9</v>
      </c>
      <c r="P7" s="369" t="s">
        <v>10</v>
      </c>
    </row>
    <row r="8" spans="1:24">
      <c r="B8" s="415"/>
      <c r="C8" s="417"/>
      <c r="D8" s="417"/>
      <c r="E8" s="411"/>
      <c r="F8" s="369"/>
      <c r="G8" s="369" t="s">
        <v>11</v>
      </c>
      <c r="H8" s="369"/>
      <c r="I8" s="391"/>
      <c r="J8" s="391"/>
      <c r="K8" s="369" t="s">
        <v>12</v>
      </c>
      <c r="L8" s="391"/>
      <c r="M8" s="391"/>
      <c r="N8" s="369" t="s">
        <v>13</v>
      </c>
      <c r="O8" s="369"/>
      <c r="P8" s="369"/>
    </row>
    <row r="9" spans="1:24" ht="66.75" customHeight="1">
      <c r="B9" s="416"/>
      <c r="C9" s="418"/>
      <c r="D9" s="418"/>
      <c r="E9" s="407"/>
      <c r="F9" s="369"/>
      <c r="G9" s="25" t="s">
        <v>54</v>
      </c>
      <c r="H9" s="25" t="s">
        <v>88</v>
      </c>
      <c r="I9" s="25" t="s">
        <v>55</v>
      </c>
      <c r="J9" s="25" t="s">
        <v>56</v>
      </c>
      <c r="K9" s="25" t="s">
        <v>54</v>
      </c>
      <c r="L9" s="25" t="s">
        <v>55</v>
      </c>
      <c r="M9" s="25" t="s">
        <v>56</v>
      </c>
      <c r="N9" s="391"/>
      <c r="O9" s="369"/>
      <c r="P9" s="369"/>
      <c r="T9" s="6">
        <f>SUM(N12)</f>
        <v>24800</v>
      </c>
    </row>
    <row r="10" spans="1:24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</row>
    <row r="11" spans="1:24">
      <c r="B11" s="377" t="s">
        <v>58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26"/>
      <c r="P11" s="26"/>
    </row>
    <row r="12" spans="1:24" s="53" customFormat="1" ht="24" customHeight="1">
      <c r="A12" s="65"/>
      <c r="B12" s="71">
        <v>1</v>
      </c>
      <c r="C12" s="70" t="s">
        <v>15</v>
      </c>
      <c r="D12" s="70" t="s">
        <v>234</v>
      </c>
      <c r="E12" s="70" t="s">
        <v>227</v>
      </c>
      <c r="F12" s="71" t="s">
        <v>224</v>
      </c>
      <c r="G12" s="84">
        <v>1500</v>
      </c>
      <c r="H12" s="84">
        <v>800</v>
      </c>
      <c r="I12" s="84">
        <v>3000</v>
      </c>
      <c r="J12" s="84">
        <v>3300</v>
      </c>
      <c r="K12" s="84">
        <v>3600</v>
      </c>
      <c r="L12" s="84">
        <v>6000</v>
      </c>
      <c r="M12" s="84">
        <v>6600</v>
      </c>
      <c r="N12" s="84">
        <f>SUM(G12:M12)</f>
        <v>24800</v>
      </c>
      <c r="O12" s="114" t="s">
        <v>59</v>
      </c>
      <c r="P12" s="52"/>
      <c r="Q12" s="55" t="s">
        <v>179</v>
      </c>
      <c r="R12" s="58">
        <f>SUM(G12:O12)</f>
        <v>49600</v>
      </c>
      <c r="S12" s="55"/>
      <c r="T12" s="55"/>
      <c r="U12" s="55"/>
      <c r="V12" s="55"/>
      <c r="W12" s="55"/>
      <c r="X12" s="55"/>
    </row>
    <row r="13" spans="1:24" s="53" customFormat="1" ht="24" customHeight="1">
      <c r="A13" s="65"/>
      <c r="B13" s="71">
        <v>2</v>
      </c>
      <c r="C13" s="70" t="s">
        <v>258</v>
      </c>
      <c r="D13" s="70" t="s">
        <v>259</v>
      </c>
      <c r="E13" s="70" t="s">
        <v>250</v>
      </c>
      <c r="F13" s="71">
        <v>150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116" t="s">
        <v>257</v>
      </c>
      <c r="P13" s="179">
        <f>SUM(G13:N13)</f>
        <v>0</v>
      </c>
      <c r="Q13" s="55"/>
      <c r="R13" s="58"/>
      <c r="S13" s="55"/>
      <c r="T13" s="55"/>
      <c r="U13" s="55"/>
      <c r="V13" s="55"/>
      <c r="W13" s="55"/>
      <c r="X13" s="55"/>
    </row>
    <row r="14" spans="1:24" s="53" customFormat="1" ht="24" customHeight="1">
      <c r="A14" s="65"/>
      <c r="B14" s="71">
        <v>3</v>
      </c>
      <c r="C14" s="70" t="s">
        <v>260</v>
      </c>
      <c r="D14" s="70" t="s">
        <v>261</v>
      </c>
      <c r="E14" s="70" t="s">
        <v>250</v>
      </c>
      <c r="F14" s="71">
        <v>20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116" t="s">
        <v>257</v>
      </c>
      <c r="P14" s="69"/>
      <c r="Q14" s="55"/>
      <c r="R14" s="58"/>
      <c r="S14" s="55"/>
      <c r="T14" s="55"/>
      <c r="U14" s="55"/>
      <c r="V14" s="55"/>
      <c r="W14" s="55"/>
      <c r="X14" s="55"/>
    </row>
    <row r="15" spans="1:24" s="53" customFormat="1" ht="24" customHeight="1">
      <c r="A15" s="65"/>
      <c r="B15" s="71">
        <v>4</v>
      </c>
      <c r="C15" s="70" t="s">
        <v>248</v>
      </c>
      <c r="D15" s="70" t="s">
        <v>249</v>
      </c>
      <c r="E15" s="70" t="s">
        <v>250</v>
      </c>
      <c r="F15" s="71">
        <v>10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116" t="s">
        <v>257</v>
      </c>
      <c r="P15" s="69"/>
      <c r="Q15" s="55" t="s">
        <v>251</v>
      </c>
      <c r="R15" s="58"/>
      <c r="S15" s="55"/>
      <c r="T15" s="55"/>
      <c r="U15" s="55"/>
      <c r="V15" s="55"/>
      <c r="W15" s="55"/>
      <c r="X15" s="55"/>
    </row>
    <row r="16" spans="1:24" s="53" customFormat="1" ht="36" customHeight="1">
      <c r="A16" s="65"/>
      <c r="B16" s="71">
        <v>5</v>
      </c>
      <c r="C16" s="70" t="s">
        <v>178</v>
      </c>
      <c r="D16" s="70" t="s">
        <v>235</v>
      </c>
      <c r="E16" s="70" t="s">
        <v>21</v>
      </c>
      <c r="F16" s="71" t="s">
        <v>20</v>
      </c>
      <c r="G16" s="84">
        <v>1500</v>
      </c>
      <c r="H16" s="84">
        <v>800</v>
      </c>
      <c r="I16" s="84">
        <v>1200</v>
      </c>
      <c r="J16" s="84">
        <v>3300</v>
      </c>
      <c r="K16" s="84">
        <v>9000</v>
      </c>
      <c r="L16" s="84">
        <v>5000</v>
      </c>
      <c r="M16" s="84">
        <v>16500</v>
      </c>
      <c r="N16" s="84">
        <f>SUM(G16:M16)</f>
        <v>37300</v>
      </c>
      <c r="O16" s="114" t="s">
        <v>59</v>
      </c>
      <c r="P16" s="52"/>
      <c r="Q16" s="54" t="s">
        <v>98</v>
      </c>
      <c r="R16" s="55" t="s">
        <v>154</v>
      </c>
      <c r="S16" s="55"/>
      <c r="T16" s="55"/>
      <c r="U16" s="55"/>
      <c r="V16" s="55"/>
      <c r="W16" s="55"/>
      <c r="X16" s="55"/>
    </row>
    <row r="17" spans="1:24" s="53" customFormat="1" ht="36" customHeight="1">
      <c r="A17" s="65"/>
      <c r="B17" s="71">
        <v>6</v>
      </c>
      <c r="C17" s="70" t="s">
        <v>311</v>
      </c>
      <c r="D17" s="70" t="s">
        <v>39</v>
      </c>
      <c r="E17" s="70" t="s">
        <v>250</v>
      </c>
      <c r="F17" s="71">
        <v>10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116" t="s">
        <v>257</v>
      </c>
      <c r="P17" s="69"/>
      <c r="Q17" s="54"/>
      <c r="R17" s="55"/>
      <c r="S17" s="55"/>
      <c r="T17" s="55"/>
      <c r="U17" s="55"/>
      <c r="V17" s="55"/>
      <c r="W17" s="55"/>
      <c r="X17" s="55"/>
    </row>
    <row r="18" spans="1:24" s="51" customFormat="1" ht="43.5" customHeight="1">
      <c r="A18" s="65"/>
      <c r="B18" s="71">
        <v>7</v>
      </c>
      <c r="C18" s="70" t="s">
        <v>228</v>
      </c>
      <c r="D18" s="72" t="s">
        <v>236</v>
      </c>
      <c r="E18" s="70" t="s">
        <v>36</v>
      </c>
      <c r="F18" s="71" t="s">
        <v>105</v>
      </c>
      <c r="G18" s="85">
        <v>1500</v>
      </c>
      <c r="H18" s="85">
        <v>600</v>
      </c>
      <c r="I18" s="85">
        <v>1200</v>
      </c>
      <c r="J18" s="85">
        <v>2200</v>
      </c>
      <c r="K18" s="85">
        <v>9000</v>
      </c>
      <c r="L18" s="85"/>
      <c r="M18" s="85">
        <v>19800</v>
      </c>
      <c r="N18" s="85">
        <f>SUM(G18:M18)</f>
        <v>34300</v>
      </c>
      <c r="O18" s="115" t="s">
        <v>17</v>
      </c>
      <c r="P18" s="67" t="s">
        <v>338</v>
      </c>
      <c r="Q18" s="54" t="s">
        <v>98</v>
      </c>
      <c r="R18" s="55"/>
      <c r="S18" s="55"/>
      <c r="T18" s="55"/>
      <c r="U18" s="55"/>
      <c r="V18" s="55"/>
      <c r="W18" s="55"/>
      <c r="X18" s="55"/>
    </row>
    <row r="19" spans="1:24" s="53" customFormat="1" ht="27" customHeight="1">
      <c r="A19" s="65"/>
      <c r="B19" s="71">
        <v>8</v>
      </c>
      <c r="C19" s="70" t="s">
        <v>226</v>
      </c>
      <c r="D19" s="73" t="s">
        <v>312</v>
      </c>
      <c r="E19" s="70" t="s">
        <v>110</v>
      </c>
      <c r="F19" s="71" t="s">
        <v>105</v>
      </c>
      <c r="G19" s="84">
        <v>1500</v>
      </c>
      <c r="H19" s="84">
        <v>800</v>
      </c>
      <c r="I19" s="84">
        <v>1000</v>
      </c>
      <c r="J19" s="84">
        <v>3300</v>
      </c>
      <c r="K19" s="84">
        <v>14400</v>
      </c>
      <c r="L19" s="84">
        <v>6000</v>
      </c>
      <c r="M19" s="84">
        <v>19800</v>
      </c>
      <c r="N19" s="84">
        <f>SUM(G19:M19)</f>
        <v>46800</v>
      </c>
      <c r="O19" s="114" t="s">
        <v>59</v>
      </c>
      <c r="P19" s="52"/>
      <c r="Q19" s="54" t="s">
        <v>98</v>
      </c>
      <c r="R19" s="55" t="s">
        <v>154</v>
      </c>
      <c r="S19" s="55"/>
      <c r="T19" s="55"/>
      <c r="U19" s="55"/>
      <c r="V19" s="55"/>
      <c r="W19" s="55"/>
      <c r="X19" s="55"/>
    </row>
    <row r="20" spans="1:24" s="51" customFormat="1" ht="45" customHeight="1">
      <c r="A20" s="65"/>
      <c r="B20" s="71">
        <v>9</v>
      </c>
      <c r="C20" s="70" t="s">
        <v>265</v>
      </c>
      <c r="D20" s="70" t="s">
        <v>189</v>
      </c>
      <c r="E20" s="70" t="s">
        <v>250</v>
      </c>
      <c r="F20" s="71">
        <v>160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116" t="s">
        <v>257</v>
      </c>
      <c r="P20" s="69"/>
      <c r="Q20" s="55"/>
      <c r="R20" s="55"/>
      <c r="S20" s="55"/>
      <c r="T20" s="55"/>
      <c r="U20" s="55"/>
      <c r="V20" s="55"/>
      <c r="W20" s="55"/>
      <c r="X20" s="55"/>
    </row>
    <row r="21" spans="1:24" s="51" customFormat="1" ht="45" customHeight="1">
      <c r="A21" s="65"/>
      <c r="B21" s="71">
        <v>10</v>
      </c>
      <c r="C21" s="70" t="s">
        <v>252</v>
      </c>
      <c r="D21" s="72" t="s">
        <v>253</v>
      </c>
      <c r="E21" s="68" t="s">
        <v>250</v>
      </c>
      <c r="F21" s="71">
        <v>1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116" t="s">
        <v>257</v>
      </c>
      <c r="P21" s="69"/>
      <c r="Q21" s="55"/>
      <c r="R21" s="55"/>
      <c r="S21" s="55"/>
      <c r="T21" s="55"/>
      <c r="U21" s="55"/>
      <c r="V21" s="55"/>
      <c r="W21" s="55"/>
      <c r="X21" s="55"/>
    </row>
    <row r="22" spans="1:24" s="51" customFormat="1" ht="45" customHeight="1">
      <c r="A22" s="65"/>
      <c r="B22" s="71">
        <v>11</v>
      </c>
      <c r="C22" s="70" t="s">
        <v>199</v>
      </c>
      <c r="D22" s="72" t="s">
        <v>292</v>
      </c>
      <c r="E22" s="155" t="s">
        <v>293</v>
      </c>
      <c r="F22" s="71">
        <v>1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116" t="s">
        <v>257</v>
      </c>
      <c r="P22" s="69"/>
      <c r="Q22" s="55"/>
      <c r="R22" s="55"/>
      <c r="S22" s="55"/>
      <c r="T22" s="55"/>
      <c r="U22" s="55"/>
      <c r="V22" s="55"/>
      <c r="W22" s="55"/>
      <c r="X22" s="55"/>
    </row>
    <row r="23" spans="1:24" s="51" customFormat="1" ht="39" customHeight="1">
      <c r="A23" s="65"/>
      <c r="B23" s="71">
        <v>12</v>
      </c>
      <c r="C23" s="70" t="s">
        <v>180</v>
      </c>
      <c r="D23" s="70" t="s">
        <v>237</v>
      </c>
      <c r="E23" s="70" t="s">
        <v>21</v>
      </c>
      <c r="F23" s="71" t="s">
        <v>20</v>
      </c>
      <c r="G23" s="85">
        <v>2500</v>
      </c>
      <c r="H23" s="85">
        <v>1000</v>
      </c>
      <c r="I23" s="85">
        <v>1000</v>
      </c>
      <c r="J23" s="85">
        <v>6050</v>
      </c>
      <c r="K23" s="85">
        <v>12500</v>
      </c>
      <c r="L23" s="85"/>
      <c r="M23" s="85">
        <v>27500</v>
      </c>
      <c r="N23" s="85">
        <f t="shared" ref="N23:N30" si="0">SUM(G23:M23)</f>
        <v>50550</v>
      </c>
      <c r="O23" s="115" t="s">
        <v>17</v>
      </c>
      <c r="P23" s="50" t="s">
        <v>339</v>
      </c>
      <c r="Q23" s="54" t="s">
        <v>99</v>
      </c>
      <c r="R23" s="55" t="s">
        <v>154</v>
      </c>
      <c r="S23" s="55"/>
      <c r="T23" s="58" t="e">
        <f>N12+#REF!+N23+N24+N31+N34+N40</f>
        <v>#REF!</v>
      </c>
      <c r="U23" s="55"/>
      <c r="V23" s="55"/>
      <c r="W23" s="55"/>
      <c r="X23" s="55"/>
    </row>
    <row r="24" spans="1:24" s="51" customFormat="1" ht="33.75" customHeight="1">
      <c r="A24" s="65"/>
      <c r="B24" s="71">
        <v>13</v>
      </c>
      <c r="C24" s="70" t="s">
        <v>96</v>
      </c>
      <c r="D24" s="70" t="s">
        <v>238</v>
      </c>
      <c r="E24" s="70" t="s">
        <v>239</v>
      </c>
      <c r="F24" s="71" t="s">
        <v>48</v>
      </c>
      <c r="G24" s="85">
        <v>750</v>
      </c>
      <c r="H24" s="85">
        <v>500</v>
      </c>
      <c r="I24" s="85">
        <v>500</v>
      </c>
      <c r="J24" s="85">
        <v>1650</v>
      </c>
      <c r="K24" s="85">
        <v>4500</v>
      </c>
      <c r="L24" s="85"/>
      <c r="M24" s="85">
        <v>16500</v>
      </c>
      <c r="N24" s="85">
        <f t="shared" si="0"/>
        <v>24400</v>
      </c>
      <c r="O24" s="115" t="s">
        <v>17</v>
      </c>
      <c r="P24" s="50" t="s">
        <v>340</v>
      </c>
      <c r="Q24" s="54" t="s">
        <v>157</v>
      </c>
      <c r="R24" s="55"/>
      <c r="S24" s="55"/>
      <c r="T24" s="55"/>
      <c r="U24" s="55"/>
      <c r="V24" s="55"/>
      <c r="W24" s="55"/>
      <c r="X24" s="55"/>
    </row>
    <row r="25" spans="1:24" s="51" customFormat="1" ht="39" customHeight="1">
      <c r="A25" s="65"/>
      <c r="B25" s="71">
        <v>14</v>
      </c>
      <c r="C25" s="70" t="s">
        <v>188</v>
      </c>
      <c r="D25" s="70" t="s">
        <v>18</v>
      </c>
      <c r="E25" s="70" t="s">
        <v>191</v>
      </c>
      <c r="F25" s="71" t="s">
        <v>37</v>
      </c>
      <c r="G25" s="85">
        <v>1000</v>
      </c>
      <c r="H25" s="85">
        <v>400</v>
      </c>
      <c r="I25" s="85">
        <v>400</v>
      </c>
      <c r="J25" s="85">
        <v>2200</v>
      </c>
      <c r="K25" s="85">
        <v>11250</v>
      </c>
      <c r="L25" s="85"/>
      <c r="M25" s="85">
        <v>16500</v>
      </c>
      <c r="N25" s="85">
        <f t="shared" si="0"/>
        <v>31750</v>
      </c>
      <c r="O25" s="115" t="s">
        <v>17</v>
      </c>
      <c r="P25" s="67" t="s">
        <v>333</v>
      </c>
      <c r="Q25" s="70"/>
      <c r="R25" s="70"/>
      <c r="S25" s="70"/>
      <c r="T25" s="55"/>
      <c r="U25" s="55"/>
      <c r="V25" s="55"/>
      <c r="W25" s="55"/>
      <c r="X25" s="55"/>
    </row>
    <row r="26" spans="1:24" s="51" customFormat="1" ht="48" customHeight="1">
      <c r="A26" s="65"/>
      <c r="B26" s="71">
        <v>15</v>
      </c>
      <c r="C26" s="70" t="s">
        <v>173</v>
      </c>
      <c r="D26" s="70" t="s">
        <v>240</v>
      </c>
      <c r="E26" s="70" t="s">
        <v>63</v>
      </c>
      <c r="F26" s="71" t="s">
        <v>37</v>
      </c>
      <c r="G26" s="85">
        <v>1000</v>
      </c>
      <c r="H26" s="85">
        <v>400</v>
      </c>
      <c r="I26" s="85">
        <v>280</v>
      </c>
      <c r="J26" s="85">
        <v>2200</v>
      </c>
      <c r="K26" s="85">
        <v>11250</v>
      </c>
      <c r="L26" s="85"/>
      <c r="M26" s="85">
        <v>33000</v>
      </c>
      <c r="N26" s="85">
        <f t="shared" si="0"/>
        <v>48130</v>
      </c>
      <c r="O26" s="115" t="s">
        <v>17</v>
      </c>
      <c r="P26" s="50" t="s">
        <v>346</v>
      </c>
      <c r="Q26" s="54" t="s">
        <v>181</v>
      </c>
      <c r="R26" s="55"/>
      <c r="S26" s="55"/>
      <c r="T26" s="55"/>
      <c r="U26" s="55"/>
      <c r="V26" s="55"/>
      <c r="W26" s="55"/>
      <c r="X26" s="55"/>
    </row>
    <row r="27" spans="1:24" s="51" customFormat="1" ht="20.25" customHeight="1">
      <c r="A27" s="65"/>
      <c r="B27" s="71">
        <v>1</v>
      </c>
      <c r="C27" s="70">
        <v>2</v>
      </c>
      <c r="D27" s="70">
        <v>3</v>
      </c>
      <c r="E27" s="164">
        <v>4</v>
      </c>
      <c r="F27" s="71">
        <v>5</v>
      </c>
      <c r="G27" s="156">
        <v>6</v>
      </c>
      <c r="H27" s="156">
        <v>7</v>
      </c>
      <c r="I27" s="156">
        <v>8</v>
      </c>
      <c r="J27" s="156">
        <v>9</v>
      </c>
      <c r="K27" s="156">
        <v>10</v>
      </c>
      <c r="L27" s="156">
        <v>11</v>
      </c>
      <c r="M27" s="156">
        <v>12</v>
      </c>
      <c r="N27" s="156">
        <v>13</v>
      </c>
      <c r="O27" s="157">
        <v>14</v>
      </c>
      <c r="P27" s="13">
        <v>15</v>
      </c>
      <c r="Q27" s="54"/>
      <c r="R27" s="55"/>
      <c r="S27" s="55"/>
      <c r="T27" s="55"/>
      <c r="U27" s="55"/>
      <c r="V27" s="55"/>
      <c r="W27" s="55"/>
      <c r="X27" s="55"/>
    </row>
    <row r="28" spans="1:24" s="51" customFormat="1" ht="48" customHeight="1">
      <c r="A28" s="65"/>
      <c r="B28" s="71">
        <v>16</v>
      </c>
      <c r="C28" s="70" t="s">
        <v>126</v>
      </c>
      <c r="D28" s="72" t="s">
        <v>294</v>
      </c>
      <c r="E28" s="155" t="s">
        <v>293</v>
      </c>
      <c r="F28" s="71">
        <v>1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116" t="s">
        <v>257</v>
      </c>
      <c r="P28" s="69"/>
      <c r="Q28" s="54"/>
      <c r="R28" s="55"/>
      <c r="S28" s="55"/>
      <c r="T28" s="55"/>
      <c r="U28" s="55"/>
      <c r="V28" s="55"/>
      <c r="W28" s="55"/>
      <c r="X28" s="55"/>
    </row>
    <row r="29" spans="1:24" s="51" customFormat="1" ht="39" customHeight="1">
      <c r="A29" s="65"/>
      <c r="B29" s="71">
        <v>17</v>
      </c>
      <c r="C29" s="70" t="s">
        <v>241</v>
      </c>
      <c r="D29" s="73" t="s">
        <v>254</v>
      </c>
      <c r="E29" s="70" t="s">
        <v>190</v>
      </c>
      <c r="F29" s="71" t="s">
        <v>25</v>
      </c>
      <c r="G29" s="85">
        <v>750</v>
      </c>
      <c r="H29" s="85">
        <v>300</v>
      </c>
      <c r="I29" s="85">
        <v>1000</v>
      </c>
      <c r="J29" s="85">
        <v>2200</v>
      </c>
      <c r="K29" s="85">
        <v>8000</v>
      </c>
      <c r="L29" s="85">
        <v>12910</v>
      </c>
      <c r="M29" s="85">
        <v>17600</v>
      </c>
      <c r="N29" s="85">
        <f t="shared" si="0"/>
        <v>42760</v>
      </c>
      <c r="O29" s="115" t="s">
        <v>17</v>
      </c>
      <c r="P29" s="50" t="s">
        <v>341</v>
      </c>
      <c r="Q29" s="54"/>
      <c r="R29" s="55"/>
      <c r="S29" s="55"/>
      <c r="T29" s="55"/>
      <c r="U29" s="55"/>
      <c r="V29" s="55"/>
      <c r="W29" s="55"/>
      <c r="X29" s="55"/>
    </row>
    <row r="30" spans="1:24" s="57" customFormat="1" ht="28.5" customHeight="1">
      <c r="A30" s="65"/>
      <c r="B30" s="11">
        <v>18</v>
      </c>
      <c r="C30" s="83" t="s">
        <v>117</v>
      </c>
      <c r="D30" s="135" t="s">
        <v>242</v>
      </c>
      <c r="E30" s="83" t="s">
        <v>78</v>
      </c>
      <c r="F30" s="11" t="s">
        <v>25</v>
      </c>
      <c r="G30" s="87">
        <v>300</v>
      </c>
      <c r="H30" s="87">
        <v>300</v>
      </c>
      <c r="I30" s="87">
        <v>1200</v>
      </c>
      <c r="J30" s="87">
        <v>15</v>
      </c>
      <c r="K30" s="87">
        <v>4000</v>
      </c>
      <c r="L30" s="87">
        <v>6912</v>
      </c>
      <c r="M30" s="87">
        <v>120</v>
      </c>
      <c r="N30" s="87">
        <f t="shared" si="0"/>
        <v>12847</v>
      </c>
      <c r="O30" s="117" t="s">
        <v>70</v>
      </c>
      <c r="P30" s="56"/>
      <c r="Q30" s="54" t="s">
        <v>155</v>
      </c>
      <c r="R30" s="55"/>
      <c r="S30" s="55"/>
      <c r="T30" s="55"/>
      <c r="U30" s="55"/>
      <c r="V30" s="55"/>
      <c r="W30" s="55"/>
      <c r="X30" s="55"/>
    </row>
    <row r="31" spans="1:24" s="53" customFormat="1" ht="54.75" customHeight="1">
      <c r="A31" s="65"/>
      <c r="B31" s="399">
        <v>19</v>
      </c>
      <c r="C31" s="390" t="s">
        <v>23</v>
      </c>
      <c r="D31" s="83" t="s">
        <v>73</v>
      </c>
      <c r="E31" s="70" t="s">
        <v>24</v>
      </c>
      <c r="F31" s="71" t="s">
        <v>25</v>
      </c>
      <c r="G31" s="84">
        <v>4500</v>
      </c>
      <c r="H31" s="84">
        <v>2000</v>
      </c>
      <c r="I31" s="84">
        <v>1400</v>
      </c>
      <c r="J31" s="84">
        <v>9900</v>
      </c>
      <c r="K31" s="84">
        <v>43200</v>
      </c>
      <c r="L31" s="84">
        <v>11200</v>
      </c>
      <c r="M31" s="84">
        <v>79200</v>
      </c>
      <c r="N31" s="84">
        <f>SUM(G31:M31)</f>
        <v>151400</v>
      </c>
      <c r="O31" s="114" t="s">
        <v>59</v>
      </c>
      <c r="P31" s="52"/>
      <c r="Q31" s="55" t="s">
        <v>90</v>
      </c>
      <c r="R31" s="55"/>
      <c r="S31" s="55"/>
      <c r="T31" s="55"/>
      <c r="U31" s="58">
        <f>G47+I47+J47+K47+L47+M47</f>
        <v>315650</v>
      </c>
      <c r="V31" s="55"/>
      <c r="W31" s="55"/>
      <c r="X31" s="55"/>
    </row>
    <row r="32" spans="1:24" s="57" customFormat="1" ht="33.75" customHeight="1">
      <c r="A32" s="65"/>
      <c r="B32" s="399"/>
      <c r="C32" s="390"/>
      <c r="D32" s="83"/>
      <c r="E32" s="70" t="s">
        <v>75</v>
      </c>
      <c r="F32" s="71" t="s">
        <v>25</v>
      </c>
      <c r="G32" s="87">
        <v>1800</v>
      </c>
      <c r="H32" s="87">
        <v>2000</v>
      </c>
      <c r="I32" s="87">
        <v>1400</v>
      </c>
      <c r="J32" s="87">
        <v>135</v>
      </c>
      <c r="K32" s="87">
        <v>14400</v>
      </c>
      <c r="L32" s="87">
        <v>11200</v>
      </c>
      <c r="M32" s="87">
        <v>1080</v>
      </c>
      <c r="N32" s="87">
        <f>SUM(G32:M32)</f>
        <v>32015</v>
      </c>
      <c r="O32" s="117" t="s">
        <v>70</v>
      </c>
      <c r="P32" s="56"/>
      <c r="Q32" s="54" t="s">
        <v>90</v>
      </c>
      <c r="R32" s="55"/>
      <c r="S32" s="55"/>
      <c r="T32" s="55"/>
      <c r="U32" s="58"/>
      <c r="V32" s="55"/>
      <c r="W32" s="55"/>
      <c r="X32" s="55"/>
    </row>
    <row r="33" spans="1:24" s="57" customFormat="1" ht="16.5" customHeight="1">
      <c r="A33" s="65"/>
      <c r="B33" s="405"/>
      <c r="C33" s="390"/>
      <c r="D33" s="83"/>
      <c r="E33" s="70" t="s">
        <v>84</v>
      </c>
      <c r="F33" s="71" t="s">
        <v>74</v>
      </c>
      <c r="G33" s="87">
        <v>1800</v>
      </c>
      <c r="H33" s="87">
        <v>2000</v>
      </c>
      <c r="I33" s="87">
        <v>1400</v>
      </c>
      <c r="J33" s="87">
        <v>135</v>
      </c>
      <c r="K33" s="87">
        <v>16200</v>
      </c>
      <c r="L33" s="87">
        <v>10800</v>
      </c>
      <c r="M33" s="87">
        <v>1215</v>
      </c>
      <c r="N33" s="87">
        <f>SUM(G33:M33)</f>
        <v>33550</v>
      </c>
      <c r="O33" s="117" t="s">
        <v>70</v>
      </c>
      <c r="P33" s="56"/>
      <c r="Q33" s="55" t="s">
        <v>156</v>
      </c>
      <c r="R33" s="55"/>
      <c r="S33" s="55"/>
      <c r="T33" s="55" t="s">
        <v>104</v>
      </c>
      <c r="U33" s="58"/>
      <c r="V33" s="55"/>
      <c r="W33" s="55"/>
      <c r="X33" s="55"/>
    </row>
    <row r="34" spans="1:24" s="53" customFormat="1" ht="33.75" customHeight="1">
      <c r="A34" s="65"/>
      <c r="B34" s="399">
        <v>20</v>
      </c>
      <c r="C34" s="390" t="s">
        <v>26</v>
      </c>
      <c r="D34" s="390" t="s">
        <v>27</v>
      </c>
      <c r="E34" s="70" t="s">
        <v>28</v>
      </c>
      <c r="F34" s="71" t="s">
        <v>71</v>
      </c>
      <c r="G34" s="85">
        <v>5250</v>
      </c>
      <c r="H34" s="85">
        <v>2300</v>
      </c>
      <c r="I34" s="85">
        <v>2000</v>
      </c>
      <c r="J34" s="85">
        <v>11550</v>
      </c>
      <c r="K34" s="85">
        <v>26250</v>
      </c>
      <c r="L34" s="85"/>
      <c r="M34" s="85">
        <v>57750</v>
      </c>
      <c r="N34" s="85">
        <f t="shared" ref="N34:N46" si="1">SUM(G34:M34)</f>
        <v>105100</v>
      </c>
      <c r="O34" s="115" t="s">
        <v>17</v>
      </c>
      <c r="P34" s="50"/>
      <c r="Q34" s="54" t="s">
        <v>209</v>
      </c>
      <c r="R34" s="55"/>
      <c r="S34" s="55"/>
      <c r="T34" s="55"/>
      <c r="U34" s="58">
        <f>G48+I48+J48+K48+L48+M48</f>
        <v>360150</v>
      </c>
      <c r="V34" s="55"/>
      <c r="W34" s="55"/>
      <c r="X34" s="55"/>
    </row>
    <row r="35" spans="1:24" s="57" customFormat="1" ht="21" customHeight="1">
      <c r="A35" s="65"/>
      <c r="B35" s="405"/>
      <c r="C35" s="390"/>
      <c r="D35" s="390"/>
      <c r="E35" s="83" t="s">
        <v>84</v>
      </c>
      <c r="F35" s="11" t="s">
        <v>25</v>
      </c>
      <c r="G35" s="87">
        <v>1800</v>
      </c>
      <c r="H35" s="87">
        <v>2000</v>
      </c>
      <c r="I35" s="87">
        <v>1400</v>
      </c>
      <c r="J35" s="87">
        <v>135</v>
      </c>
      <c r="K35" s="87">
        <v>14400</v>
      </c>
      <c r="L35" s="87">
        <v>11200</v>
      </c>
      <c r="M35" s="87">
        <v>1080</v>
      </c>
      <c r="N35" s="87">
        <f t="shared" si="1"/>
        <v>32015</v>
      </c>
      <c r="O35" s="117" t="s">
        <v>70</v>
      </c>
      <c r="P35" s="56"/>
      <c r="Q35" s="55" t="s">
        <v>90</v>
      </c>
      <c r="R35" s="55"/>
      <c r="S35" s="55"/>
      <c r="T35" s="55"/>
      <c r="U35" s="58"/>
      <c r="V35" s="55"/>
      <c r="W35" s="55"/>
      <c r="X35" s="55"/>
    </row>
    <row r="36" spans="1:24" s="57" customFormat="1" ht="21" customHeight="1">
      <c r="A36" s="65"/>
      <c r="B36" s="148">
        <v>21</v>
      </c>
      <c r="C36" s="146" t="s">
        <v>295</v>
      </c>
      <c r="D36" s="146" t="s">
        <v>296</v>
      </c>
      <c r="E36" s="146" t="s">
        <v>293</v>
      </c>
      <c r="F36" s="147">
        <v>1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7" t="s">
        <v>257</v>
      </c>
      <c r="P36" s="13"/>
      <c r="Q36" s="55"/>
      <c r="R36" s="55"/>
      <c r="S36" s="55"/>
      <c r="T36" s="55"/>
      <c r="U36" s="58"/>
      <c r="V36" s="55"/>
      <c r="W36" s="55"/>
      <c r="X36" s="55"/>
    </row>
    <row r="37" spans="1:24" s="57" customFormat="1" ht="21" customHeight="1">
      <c r="A37" s="65"/>
      <c r="B37" s="145">
        <v>22</v>
      </c>
      <c r="C37" s="141" t="s">
        <v>262</v>
      </c>
      <c r="D37" s="141" t="s">
        <v>263</v>
      </c>
      <c r="E37" s="141" t="s">
        <v>264</v>
      </c>
      <c r="F37" s="143">
        <v>5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7" t="s">
        <v>257</v>
      </c>
      <c r="P37" s="13"/>
      <c r="Q37" s="55"/>
      <c r="R37" s="55"/>
      <c r="S37" s="55"/>
      <c r="T37" s="55"/>
      <c r="U37" s="58"/>
      <c r="V37" s="55"/>
      <c r="W37" s="55"/>
      <c r="X37" s="55"/>
    </row>
    <row r="38" spans="1:24" s="57" customFormat="1" ht="21" customHeight="1">
      <c r="A38" s="65"/>
      <c r="B38" s="148">
        <v>23</v>
      </c>
      <c r="C38" s="146" t="s">
        <v>297</v>
      </c>
      <c r="D38" s="146" t="s">
        <v>298</v>
      </c>
      <c r="E38" s="146" t="s">
        <v>84</v>
      </c>
      <c r="F38" s="147">
        <v>1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7" t="s">
        <v>257</v>
      </c>
      <c r="P38" s="13"/>
      <c r="Q38" s="55"/>
      <c r="R38" s="55"/>
      <c r="S38" s="55"/>
      <c r="T38" s="55"/>
      <c r="U38" s="58"/>
      <c r="V38" s="55"/>
      <c r="W38" s="55"/>
      <c r="X38" s="55"/>
    </row>
    <row r="39" spans="1:24" ht="24.75" customHeight="1">
      <c r="A39" s="65"/>
      <c r="B39" s="11">
        <v>24</v>
      </c>
      <c r="C39" s="83" t="s">
        <v>196</v>
      </c>
      <c r="D39" s="29" t="s">
        <v>243</v>
      </c>
      <c r="E39" s="83" t="s">
        <v>197</v>
      </c>
      <c r="F39" s="11" t="s">
        <v>192</v>
      </c>
      <c r="G39" s="84">
        <v>1250</v>
      </c>
      <c r="H39" s="84">
        <v>700</v>
      </c>
      <c r="I39" s="84">
        <v>3000</v>
      </c>
      <c r="J39" s="84">
        <v>2750</v>
      </c>
      <c r="K39" s="84">
        <v>4500</v>
      </c>
      <c r="L39" s="84">
        <v>9000</v>
      </c>
      <c r="M39" s="84">
        <v>8250</v>
      </c>
      <c r="N39" s="84">
        <f t="shared" si="1"/>
        <v>29450</v>
      </c>
      <c r="O39" s="114" t="s">
        <v>59</v>
      </c>
      <c r="P39" s="52"/>
      <c r="Q39" s="54" t="s">
        <v>185</v>
      </c>
      <c r="R39" s="55"/>
      <c r="S39" s="55"/>
      <c r="T39" s="55"/>
      <c r="U39" s="58"/>
      <c r="V39" s="55"/>
      <c r="W39" s="55"/>
      <c r="X39" s="55"/>
    </row>
    <row r="40" spans="1:24" s="51" customFormat="1" ht="39" customHeight="1">
      <c r="A40" s="65"/>
      <c r="B40" s="71">
        <v>25</v>
      </c>
      <c r="C40" s="83" t="s">
        <v>174</v>
      </c>
      <c r="D40" s="30" t="s">
        <v>244</v>
      </c>
      <c r="E40" s="11" t="s">
        <v>30</v>
      </c>
      <c r="F40" s="11" t="s">
        <v>20</v>
      </c>
      <c r="G40" s="85">
        <v>1500</v>
      </c>
      <c r="H40" s="85">
        <v>600</v>
      </c>
      <c r="I40" s="85">
        <v>960</v>
      </c>
      <c r="J40" s="85">
        <v>2200</v>
      </c>
      <c r="K40" s="85">
        <v>7500</v>
      </c>
      <c r="L40" s="85"/>
      <c r="M40" s="85">
        <v>16500</v>
      </c>
      <c r="N40" s="85">
        <f t="shared" si="1"/>
        <v>29260</v>
      </c>
      <c r="O40" s="115" t="s">
        <v>17</v>
      </c>
      <c r="P40" s="50" t="s">
        <v>342</v>
      </c>
      <c r="Q40" s="55" t="s">
        <v>89</v>
      </c>
      <c r="R40" s="55"/>
      <c r="S40" s="55"/>
      <c r="T40" s="55"/>
      <c r="U40" s="55"/>
      <c r="V40" s="55"/>
      <c r="W40" s="55"/>
      <c r="X40" s="55"/>
    </row>
    <row r="41" spans="1:24" s="51" customFormat="1" ht="39" customHeight="1">
      <c r="A41" s="65"/>
      <c r="B41" s="71">
        <v>26</v>
      </c>
      <c r="C41" s="146" t="s">
        <v>299</v>
      </c>
      <c r="D41" s="30" t="s">
        <v>301</v>
      </c>
      <c r="E41" s="146" t="s">
        <v>302</v>
      </c>
      <c r="F41" s="147">
        <v>1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7" t="s">
        <v>257</v>
      </c>
      <c r="P41" s="13"/>
      <c r="Q41" s="55"/>
      <c r="R41" s="55"/>
      <c r="S41" s="55"/>
      <c r="T41" s="55"/>
      <c r="U41" s="55"/>
      <c r="V41" s="55"/>
      <c r="W41" s="55"/>
      <c r="X41" s="55"/>
    </row>
    <row r="42" spans="1:24" s="51" customFormat="1" ht="39" customHeight="1">
      <c r="A42" s="65"/>
      <c r="B42" s="71">
        <v>27</v>
      </c>
      <c r="C42" s="146" t="s">
        <v>79</v>
      </c>
      <c r="D42" s="30" t="s">
        <v>300</v>
      </c>
      <c r="E42" s="146" t="s">
        <v>293</v>
      </c>
      <c r="F42" s="147">
        <v>1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/>
      <c r="M42" s="156">
        <v>0</v>
      </c>
      <c r="N42" s="156">
        <v>0</v>
      </c>
      <c r="O42" s="157" t="s">
        <v>257</v>
      </c>
      <c r="P42" s="13"/>
      <c r="Q42" s="55"/>
      <c r="R42" s="55"/>
      <c r="S42" s="55"/>
      <c r="T42" s="55"/>
      <c r="U42" s="55"/>
      <c r="V42" s="55"/>
      <c r="W42" s="55"/>
      <c r="X42" s="55"/>
    </row>
    <row r="43" spans="1:24" s="51" customFormat="1" ht="32.25" customHeight="1">
      <c r="A43" s="65"/>
      <c r="B43" s="71">
        <v>28</v>
      </c>
      <c r="C43" s="146" t="s">
        <v>303</v>
      </c>
      <c r="D43" s="30" t="s">
        <v>304</v>
      </c>
      <c r="E43" s="146" t="s">
        <v>305</v>
      </c>
      <c r="F43" s="147">
        <v>1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7" t="s">
        <v>257</v>
      </c>
      <c r="P43" s="13"/>
      <c r="Q43" s="55"/>
      <c r="R43" s="55"/>
      <c r="S43" s="55"/>
      <c r="T43" s="55"/>
      <c r="U43" s="55"/>
      <c r="V43" s="55"/>
      <c r="W43" s="55"/>
      <c r="X43" s="55"/>
    </row>
    <row r="44" spans="1:24" s="51" customFormat="1" ht="39" customHeight="1">
      <c r="A44" s="65"/>
      <c r="B44" s="71">
        <v>29</v>
      </c>
      <c r="C44" s="137" t="s">
        <v>255</v>
      </c>
      <c r="D44" s="30" t="s">
        <v>256</v>
      </c>
      <c r="E44" s="138" t="s">
        <v>250</v>
      </c>
      <c r="F44" s="138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116" t="s">
        <v>257</v>
      </c>
      <c r="P44" s="69"/>
      <c r="Q44" s="55"/>
      <c r="R44" s="55"/>
      <c r="S44" s="55"/>
      <c r="T44" s="55"/>
      <c r="U44" s="55"/>
      <c r="V44" s="55"/>
      <c r="W44" s="55"/>
      <c r="X44" s="55"/>
    </row>
    <row r="45" spans="1:24" s="51" customFormat="1" ht="39" customHeight="1">
      <c r="A45" s="65"/>
      <c r="B45" s="71">
        <v>30</v>
      </c>
      <c r="C45" s="158" t="s">
        <v>308</v>
      </c>
      <c r="D45" s="30" t="s">
        <v>46</v>
      </c>
      <c r="E45" s="159" t="s">
        <v>110</v>
      </c>
      <c r="F45" s="159" t="s">
        <v>309</v>
      </c>
      <c r="G45" s="84">
        <v>1200</v>
      </c>
      <c r="H45" s="84">
        <v>400</v>
      </c>
      <c r="I45" s="84"/>
      <c r="J45" s="84">
        <v>2200</v>
      </c>
      <c r="K45" s="84">
        <v>10800</v>
      </c>
      <c r="L45" s="84"/>
      <c r="M45" s="84">
        <v>19800</v>
      </c>
      <c r="N45" s="84">
        <f>SUM(G45:M45)</f>
        <v>34400</v>
      </c>
      <c r="O45" s="114" t="s">
        <v>59</v>
      </c>
      <c r="P45" s="52"/>
      <c r="Q45" s="55" t="s">
        <v>310</v>
      </c>
      <c r="R45" s="55"/>
      <c r="S45" s="55"/>
      <c r="T45" s="55"/>
      <c r="U45" s="55"/>
      <c r="V45" s="55"/>
      <c r="W45" s="55"/>
      <c r="X45" s="55"/>
    </row>
    <row r="46" spans="1:24" s="57" customFormat="1" ht="27" customHeight="1">
      <c r="A46" s="65"/>
      <c r="B46" s="88">
        <v>31</v>
      </c>
      <c r="C46" s="70" t="s">
        <v>175</v>
      </c>
      <c r="D46" s="77" t="s">
        <v>108</v>
      </c>
      <c r="E46" s="71" t="s">
        <v>101</v>
      </c>
      <c r="F46" s="71" t="s">
        <v>34</v>
      </c>
      <c r="G46" s="87">
        <v>300</v>
      </c>
      <c r="H46" s="87">
        <v>300</v>
      </c>
      <c r="I46" s="87">
        <v>1200</v>
      </c>
      <c r="J46" s="87">
        <v>22</v>
      </c>
      <c r="K46" s="87">
        <v>1200</v>
      </c>
      <c r="L46" s="87">
        <v>4800</v>
      </c>
      <c r="M46" s="87">
        <v>90</v>
      </c>
      <c r="N46" s="87">
        <f t="shared" si="1"/>
        <v>7912</v>
      </c>
      <c r="O46" s="117" t="s">
        <v>70</v>
      </c>
      <c r="P46" s="56"/>
      <c r="Q46" s="57" t="s">
        <v>89</v>
      </c>
    </row>
    <row r="47" spans="1:24" ht="34.5" customHeight="1">
      <c r="A47" s="65"/>
      <c r="B47" s="398" t="s">
        <v>31</v>
      </c>
      <c r="C47" s="398"/>
      <c r="D47" s="398"/>
      <c r="E47" s="398"/>
      <c r="F47" s="398"/>
      <c r="G47" s="89">
        <f>SUM(G12+G16+G19+G31+G39+G45)</f>
        <v>11450</v>
      </c>
      <c r="H47" s="89">
        <f>SUM(H12+H16+H19+H31+H39+H45)</f>
        <v>5500</v>
      </c>
      <c r="I47" s="89">
        <f>SUM(I12+I16+I19+I31+I3+I45)</f>
        <v>6600</v>
      </c>
      <c r="J47" s="89">
        <f>SUM(J12+J16+J19+J31+J39+J45)</f>
        <v>24750</v>
      </c>
      <c r="K47" s="89">
        <f>SUM(K12+K16+K19+K31+K39+K45)</f>
        <v>85500</v>
      </c>
      <c r="L47" s="89">
        <f>SUM(L12+L16+L19+L31+L39+L45)</f>
        <v>37200</v>
      </c>
      <c r="M47" s="89">
        <f>SUM(M12+M16+M19+M31+M39+M45)</f>
        <v>150150</v>
      </c>
      <c r="N47" s="89">
        <f>SUM(N12+N16+N19+N31+N39+N45)</f>
        <v>324150</v>
      </c>
      <c r="O47" s="76" t="s">
        <v>59</v>
      </c>
      <c r="P47" s="47"/>
      <c r="Q47" s="79">
        <f>N12+N16+N19+N31+N39</f>
        <v>289750</v>
      </c>
      <c r="R47" s="63">
        <f>N47-Q47</f>
        <v>34400</v>
      </c>
      <c r="S47" s="55"/>
      <c r="T47" s="55"/>
      <c r="U47" s="55"/>
      <c r="V47" s="55"/>
      <c r="W47" s="55"/>
      <c r="X47" s="55"/>
    </row>
    <row r="48" spans="1:24" ht="21.75" customHeight="1">
      <c r="A48" s="65"/>
      <c r="B48" s="396"/>
      <c r="C48" s="396"/>
      <c r="D48" s="396"/>
      <c r="E48" s="396"/>
      <c r="F48" s="396"/>
      <c r="G48" s="90">
        <f t="shared" ref="G48:N48" si="2">G40+G34+G29+G26+G25+G24+G23+G18</f>
        <v>14250</v>
      </c>
      <c r="H48" s="90">
        <f t="shared" si="2"/>
        <v>6100</v>
      </c>
      <c r="I48" s="90">
        <f t="shared" si="2"/>
        <v>7340</v>
      </c>
      <c r="J48" s="90">
        <f t="shared" si="2"/>
        <v>30250</v>
      </c>
      <c r="K48" s="90">
        <f t="shared" si="2"/>
        <v>90250</v>
      </c>
      <c r="L48" s="90">
        <f t="shared" si="2"/>
        <v>12910</v>
      </c>
      <c r="M48" s="90">
        <f t="shared" si="2"/>
        <v>205150</v>
      </c>
      <c r="N48" s="90">
        <f t="shared" si="2"/>
        <v>366250</v>
      </c>
      <c r="O48" s="76" t="s">
        <v>17</v>
      </c>
      <c r="P48" s="91"/>
      <c r="Q48" s="78">
        <f>N18+N23+N24+N25+N26+N29+N34+N40</f>
        <v>366250</v>
      </c>
      <c r="R48" s="63">
        <f t="shared" ref="R48:R49" si="3">N48-Q48</f>
        <v>0</v>
      </c>
      <c r="S48" s="55"/>
      <c r="T48" s="58">
        <f>G48+I48+J48+K48+L48+M48</f>
        <v>360150</v>
      </c>
      <c r="U48" s="55"/>
      <c r="V48" s="55"/>
      <c r="W48" s="55"/>
      <c r="X48" s="55"/>
    </row>
    <row r="49" spans="1:24" ht="41.25" customHeight="1">
      <c r="A49" s="65"/>
      <c r="B49" s="396"/>
      <c r="C49" s="396"/>
      <c r="D49" s="396"/>
      <c r="E49" s="396"/>
      <c r="F49" s="396"/>
      <c r="G49" s="90">
        <f>SUM(G30+G32+G33+G35+G46)</f>
        <v>6000</v>
      </c>
      <c r="H49" s="90">
        <f t="shared" ref="H49:N49" si="4">SUM(H30+H32+H33+H35+H46)</f>
        <v>6600</v>
      </c>
      <c r="I49" s="90">
        <f t="shared" si="4"/>
        <v>6600</v>
      </c>
      <c r="J49" s="90">
        <f t="shared" si="4"/>
        <v>442</v>
      </c>
      <c r="K49" s="90">
        <f t="shared" si="4"/>
        <v>50200</v>
      </c>
      <c r="L49" s="90">
        <f t="shared" si="4"/>
        <v>44912</v>
      </c>
      <c r="M49" s="90">
        <f t="shared" si="4"/>
        <v>3585</v>
      </c>
      <c r="N49" s="90">
        <f t="shared" si="4"/>
        <v>118339</v>
      </c>
      <c r="O49" s="76" t="s">
        <v>70</v>
      </c>
      <c r="P49" s="92"/>
      <c r="Q49" s="125">
        <f>N30+N32+N33+N35+N46</f>
        <v>118339</v>
      </c>
      <c r="R49" s="63">
        <f t="shared" si="3"/>
        <v>0</v>
      </c>
      <c r="S49" s="55"/>
      <c r="T49" s="58"/>
      <c r="U49" s="55"/>
      <c r="V49" s="55"/>
      <c r="W49" s="55"/>
      <c r="X49" s="55"/>
    </row>
    <row r="50" spans="1:24" ht="17.45" customHeight="1">
      <c r="A50" s="65"/>
      <c r="B50" s="152">
        <v>1</v>
      </c>
      <c r="C50" s="169">
        <v>2</v>
      </c>
      <c r="D50" s="169">
        <v>3</v>
      </c>
      <c r="E50" s="152">
        <v>4</v>
      </c>
      <c r="F50" s="152">
        <v>5</v>
      </c>
      <c r="G50" s="152">
        <v>6</v>
      </c>
      <c r="H50" s="152">
        <v>7</v>
      </c>
      <c r="I50" s="152">
        <v>8</v>
      </c>
      <c r="J50" s="152">
        <v>9</v>
      </c>
      <c r="K50" s="152">
        <v>10</v>
      </c>
      <c r="L50" s="152">
        <v>11</v>
      </c>
      <c r="M50" s="152">
        <v>12</v>
      </c>
      <c r="N50" s="152">
        <v>13</v>
      </c>
      <c r="O50" s="152">
        <v>14</v>
      </c>
      <c r="P50" s="152">
        <v>15</v>
      </c>
      <c r="Q50" s="55"/>
      <c r="R50" s="55"/>
      <c r="S50" s="55"/>
      <c r="T50" s="55"/>
      <c r="U50" s="55"/>
      <c r="V50" s="55"/>
      <c r="W50" s="55"/>
      <c r="X50" s="55"/>
    </row>
    <row r="51" spans="1:24" ht="17.45" customHeight="1">
      <c r="A51" s="65"/>
      <c r="B51" s="392" t="s">
        <v>344</v>
      </c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4"/>
      <c r="Q51" s="55"/>
      <c r="R51" s="55"/>
      <c r="S51" s="55"/>
      <c r="T51" s="55"/>
      <c r="U51" s="55"/>
      <c r="V51" s="55"/>
      <c r="W51" s="55"/>
      <c r="X51" s="55"/>
    </row>
    <row r="52" spans="1:24" ht="31.5" customHeight="1">
      <c r="A52" s="65"/>
      <c r="B52" s="152">
        <v>32</v>
      </c>
      <c r="C52" s="151" t="s">
        <v>278</v>
      </c>
      <c r="D52" s="152" t="s">
        <v>279</v>
      </c>
      <c r="E52" s="152" t="s">
        <v>250</v>
      </c>
      <c r="F52" s="152">
        <v>8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 t="s">
        <v>257</v>
      </c>
      <c r="P52" s="142"/>
      <c r="Q52" s="55"/>
      <c r="R52" s="55"/>
      <c r="S52" s="55"/>
      <c r="T52" s="55"/>
      <c r="U52" s="55"/>
      <c r="V52" s="55"/>
      <c r="W52" s="55"/>
      <c r="X52" s="55"/>
    </row>
    <row r="53" spans="1:24" ht="58.5" customHeight="1">
      <c r="A53" s="65"/>
      <c r="B53" s="162">
        <v>33</v>
      </c>
      <c r="C53" s="151" t="s">
        <v>314</v>
      </c>
      <c r="D53" s="152" t="s">
        <v>315</v>
      </c>
      <c r="E53" s="151" t="s">
        <v>316</v>
      </c>
      <c r="F53" s="152">
        <v>2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 t="s">
        <v>257</v>
      </c>
      <c r="P53" s="162"/>
      <c r="Q53" s="55"/>
      <c r="R53" s="55"/>
      <c r="S53" s="55"/>
      <c r="T53" s="55"/>
      <c r="U53" s="55"/>
      <c r="V53" s="55"/>
      <c r="W53" s="55"/>
      <c r="X53" s="55"/>
    </row>
    <row r="54" spans="1:24" ht="31.5" customHeight="1">
      <c r="A54" s="65"/>
      <c r="B54" s="142">
        <v>34</v>
      </c>
      <c r="C54" s="151" t="s">
        <v>278</v>
      </c>
      <c r="D54" s="153" t="s">
        <v>313</v>
      </c>
      <c r="E54" s="152" t="s">
        <v>84</v>
      </c>
      <c r="F54" s="152">
        <v>8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 t="s">
        <v>257</v>
      </c>
      <c r="P54" s="142"/>
      <c r="Q54" s="55"/>
      <c r="R54" s="55"/>
      <c r="S54" s="55"/>
      <c r="T54" s="55"/>
      <c r="U54" s="55"/>
      <c r="V54" s="55"/>
      <c r="W54" s="55"/>
      <c r="X54" s="55"/>
    </row>
    <row r="55" spans="1:24" ht="31.5" customHeight="1">
      <c r="A55" s="65"/>
      <c r="B55" s="142">
        <v>35</v>
      </c>
      <c r="C55" s="151" t="s">
        <v>327</v>
      </c>
      <c r="D55" s="153" t="s">
        <v>280</v>
      </c>
      <c r="E55" s="152" t="s">
        <v>36</v>
      </c>
      <c r="F55" s="152">
        <v>8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 t="s">
        <v>257</v>
      </c>
      <c r="P55" s="142"/>
      <c r="Q55" s="55"/>
      <c r="R55" s="55"/>
      <c r="S55" s="55"/>
      <c r="T55" s="55"/>
      <c r="U55" s="55"/>
      <c r="V55" s="55"/>
      <c r="W55" s="55"/>
      <c r="X55" s="55"/>
    </row>
    <row r="56" spans="1:24" ht="29.25" customHeight="1">
      <c r="A56" s="65"/>
      <c r="B56" s="11">
        <v>36</v>
      </c>
      <c r="C56" s="93" t="s">
        <v>176</v>
      </c>
      <c r="D56" s="83" t="s">
        <v>39</v>
      </c>
      <c r="E56" s="11" t="s">
        <v>33</v>
      </c>
      <c r="F56" s="11" t="s">
        <v>34</v>
      </c>
      <c r="G56" s="85">
        <v>1250</v>
      </c>
      <c r="H56" s="85">
        <v>700</v>
      </c>
      <c r="I56" s="85">
        <v>2000</v>
      </c>
      <c r="J56" s="85">
        <v>3300</v>
      </c>
      <c r="K56" s="85">
        <v>9000</v>
      </c>
      <c r="L56" s="85">
        <v>9000</v>
      </c>
      <c r="M56" s="85">
        <v>15400</v>
      </c>
      <c r="N56" s="85">
        <f>SUM(G56:M56)</f>
        <v>40650</v>
      </c>
      <c r="O56" s="115" t="s">
        <v>17</v>
      </c>
      <c r="P56" s="50" t="s">
        <v>334</v>
      </c>
      <c r="Q56" s="54" t="s">
        <v>182</v>
      </c>
      <c r="R56" s="55"/>
      <c r="S56" s="55"/>
      <c r="T56" s="55"/>
      <c r="U56" s="55"/>
      <c r="V56" s="55"/>
      <c r="W56" s="55"/>
      <c r="X56" s="55"/>
    </row>
    <row r="57" spans="1:24" s="51" customFormat="1" ht="22.5">
      <c r="A57" s="65"/>
      <c r="B57" s="11">
        <v>37</v>
      </c>
      <c r="C57" s="83" t="s">
        <v>219</v>
      </c>
      <c r="D57" s="30" t="s">
        <v>245</v>
      </c>
      <c r="E57" s="141" t="s">
        <v>184</v>
      </c>
      <c r="F57" s="11" t="s">
        <v>37</v>
      </c>
      <c r="G57" s="85">
        <v>1500</v>
      </c>
      <c r="H57" s="85">
        <v>600</v>
      </c>
      <c r="I57" s="85">
        <v>1000</v>
      </c>
      <c r="J57" s="85">
        <v>2200</v>
      </c>
      <c r="K57" s="85">
        <v>15000</v>
      </c>
      <c r="L57" s="85"/>
      <c r="M57" s="85">
        <v>24750</v>
      </c>
      <c r="N57" s="85">
        <f>SUM(G57:M57)</f>
        <v>45050</v>
      </c>
      <c r="O57" s="115" t="s">
        <v>17</v>
      </c>
      <c r="P57" s="50" t="s">
        <v>335</v>
      </c>
      <c r="Q57" s="55" t="s">
        <v>98</v>
      </c>
      <c r="R57" s="55"/>
      <c r="S57" s="55"/>
      <c r="T57" s="55"/>
      <c r="U57" s="55"/>
      <c r="V57" s="55"/>
      <c r="W57" s="55"/>
      <c r="X57" s="55"/>
    </row>
    <row r="58" spans="1:24" s="51" customFormat="1" ht="22.5">
      <c r="A58" s="65"/>
      <c r="B58" s="143">
        <v>38</v>
      </c>
      <c r="C58" s="141" t="s">
        <v>266</v>
      </c>
      <c r="D58" s="30" t="s">
        <v>18</v>
      </c>
      <c r="E58" s="143" t="s">
        <v>33</v>
      </c>
      <c r="F58" s="143">
        <v>4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116" t="s">
        <v>257</v>
      </c>
      <c r="P58" s="69"/>
      <c r="Q58" s="55"/>
      <c r="R58" s="55"/>
      <c r="S58" s="55"/>
      <c r="T58" s="55"/>
      <c r="U58" s="55"/>
      <c r="V58" s="55"/>
      <c r="W58" s="55"/>
      <c r="X58" s="55"/>
    </row>
    <row r="59" spans="1:24" s="51" customFormat="1">
      <c r="A59" s="65"/>
      <c r="B59" s="143">
        <v>39</v>
      </c>
      <c r="C59" s="141" t="s">
        <v>204</v>
      </c>
      <c r="D59" s="30" t="s">
        <v>281</v>
      </c>
      <c r="E59" s="143" t="s">
        <v>250</v>
      </c>
      <c r="F59" s="143">
        <v>4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116" t="s">
        <v>257</v>
      </c>
      <c r="P59" s="69"/>
      <c r="Q59" s="55"/>
      <c r="R59" s="55"/>
      <c r="S59" s="55"/>
      <c r="T59" s="55"/>
      <c r="U59" s="55"/>
      <c r="V59" s="55"/>
      <c r="W59" s="55"/>
      <c r="X59" s="55"/>
    </row>
    <row r="60" spans="1:24" s="51" customFormat="1" ht="22.5">
      <c r="A60" s="65"/>
      <c r="B60" s="143">
        <v>40</v>
      </c>
      <c r="C60" s="141" t="s">
        <v>282</v>
      </c>
      <c r="D60" s="30" t="s">
        <v>283</v>
      </c>
      <c r="E60" s="143" t="s">
        <v>250</v>
      </c>
      <c r="F60" s="143">
        <v>40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116" t="s">
        <v>257</v>
      </c>
      <c r="P60" s="69"/>
      <c r="Q60" s="55"/>
      <c r="R60" s="55"/>
      <c r="S60" s="55"/>
      <c r="T60" s="55"/>
      <c r="U60" s="55"/>
      <c r="V60" s="55"/>
      <c r="W60" s="55"/>
      <c r="X60" s="55"/>
    </row>
    <row r="61" spans="1:24" s="51" customFormat="1" ht="47.25" customHeight="1">
      <c r="A61" s="65"/>
      <c r="B61" s="403">
        <v>41</v>
      </c>
      <c r="C61" s="375" t="s">
        <v>220</v>
      </c>
      <c r="D61" s="403" t="s">
        <v>245</v>
      </c>
      <c r="E61" s="375" t="s">
        <v>184</v>
      </c>
      <c r="F61" s="172" t="s">
        <v>332</v>
      </c>
      <c r="G61" s="85">
        <v>1500</v>
      </c>
      <c r="H61" s="85">
        <v>600</v>
      </c>
      <c r="I61" s="85">
        <v>2000</v>
      </c>
      <c r="J61" s="85">
        <v>3300</v>
      </c>
      <c r="K61" s="85">
        <v>5000</v>
      </c>
      <c r="L61" s="85"/>
      <c r="M61" s="85">
        <v>11000</v>
      </c>
      <c r="N61" s="85">
        <f>SUM(G61:M61)</f>
        <v>23400</v>
      </c>
      <c r="O61" s="115" t="s">
        <v>17</v>
      </c>
      <c r="P61" s="401" t="s">
        <v>336</v>
      </c>
      <c r="Q61" s="55" t="s">
        <v>98</v>
      </c>
      <c r="R61" s="55"/>
      <c r="S61" s="55"/>
      <c r="T61" s="55" t="s">
        <v>119</v>
      </c>
      <c r="U61" s="55"/>
      <c r="V61" s="55"/>
      <c r="W61" s="55">
        <v>222</v>
      </c>
      <c r="X61" s="55"/>
    </row>
    <row r="62" spans="1:24" s="51" customFormat="1" ht="25.5" customHeight="1">
      <c r="A62" s="65"/>
      <c r="B62" s="404"/>
      <c r="C62" s="407"/>
      <c r="D62" s="404"/>
      <c r="E62" s="407"/>
      <c r="F62" s="173">
        <v>5</v>
      </c>
      <c r="G62" s="84"/>
      <c r="H62" s="84"/>
      <c r="I62" s="84"/>
      <c r="J62" s="84"/>
      <c r="K62" s="84">
        <v>5000</v>
      </c>
      <c r="L62" s="84"/>
      <c r="M62" s="84">
        <v>11000</v>
      </c>
      <c r="N62" s="84">
        <f>SUM(G62:M62)</f>
        <v>16000</v>
      </c>
      <c r="O62" s="114" t="s">
        <v>59</v>
      </c>
      <c r="P62" s="402"/>
      <c r="Q62" s="55"/>
      <c r="R62" s="55"/>
      <c r="S62" s="55"/>
      <c r="T62" s="55"/>
      <c r="U62" s="55"/>
      <c r="V62" s="55"/>
      <c r="W62" s="55"/>
      <c r="X62" s="55"/>
    </row>
    <row r="63" spans="1:24" s="51" customFormat="1" ht="47.25" customHeight="1">
      <c r="A63" s="65"/>
      <c r="B63" s="143">
        <v>42</v>
      </c>
      <c r="C63" s="160" t="s">
        <v>271</v>
      </c>
      <c r="D63" s="154" t="s">
        <v>307</v>
      </c>
      <c r="E63" s="141" t="s">
        <v>272</v>
      </c>
      <c r="F63" s="143">
        <v>2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116" t="s">
        <v>257</v>
      </c>
      <c r="P63" s="69"/>
      <c r="Q63" s="55"/>
      <c r="R63" s="55"/>
      <c r="S63" s="55"/>
      <c r="T63" s="55"/>
      <c r="U63" s="55"/>
      <c r="V63" s="55"/>
      <c r="W63" s="55"/>
      <c r="X63" s="55"/>
    </row>
    <row r="64" spans="1:24" s="51" customFormat="1" ht="47.25" customHeight="1">
      <c r="A64" s="65"/>
      <c r="B64" s="143">
        <v>43</v>
      </c>
      <c r="C64" s="160" t="s">
        <v>199</v>
      </c>
      <c r="D64" s="154" t="s">
        <v>306</v>
      </c>
      <c r="E64" s="141" t="s">
        <v>273</v>
      </c>
      <c r="F64" s="143">
        <v>1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116" t="s">
        <v>257</v>
      </c>
      <c r="P64" s="69"/>
      <c r="Q64" s="55"/>
      <c r="R64" s="55"/>
      <c r="S64" s="55"/>
      <c r="T64" s="55"/>
      <c r="U64" s="55"/>
      <c r="V64" s="55"/>
      <c r="W64" s="55"/>
      <c r="X64" s="55"/>
    </row>
    <row r="65" spans="1:24" s="51" customFormat="1" ht="47.25" customHeight="1">
      <c r="A65" s="65"/>
      <c r="B65" s="143">
        <v>44</v>
      </c>
      <c r="C65" s="141" t="s">
        <v>270</v>
      </c>
      <c r="D65" s="143" t="s">
        <v>284</v>
      </c>
      <c r="E65" s="141" t="s">
        <v>250</v>
      </c>
      <c r="F65" s="143">
        <v>20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116" t="s">
        <v>257</v>
      </c>
      <c r="P65" s="69"/>
      <c r="Q65" s="55"/>
      <c r="R65" s="55"/>
      <c r="S65" s="55"/>
      <c r="T65" s="55"/>
      <c r="U65" s="55"/>
      <c r="V65" s="55"/>
      <c r="W65" s="55"/>
      <c r="X65" s="55"/>
    </row>
    <row r="66" spans="1:24" s="51" customFormat="1" ht="57" customHeight="1">
      <c r="A66" s="65"/>
      <c r="B66" s="11">
        <v>45</v>
      </c>
      <c r="C66" s="83" t="s">
        <v>221</v>
      </c>
      <c r="D66" s="30" t="s">
        <v>246</v>
      </c>
      <c r="E66" s="11" t="s">
        <v>22</v>
      </c>
      <c r="F66" s="11" t="s">
        <v>37</v>
      </c>
      <c r="G66" s="85">
        <v>1500</v>
      </c>
      <c r="H66" s="85">
        <v>1000</v>
      </c>
      <c r="I66" s="85">
        <v>2000</v>
      </c>
      <c r="J66" s="85">
        <v>3300</v>
      </c>
      <c r="K66" s="85">
        <v>18750</v>
      </c>
      <c r="L66" s="85"/>
      <c r="M66" s="85">
        <v>41250</v>
      </c>
      <c r="N66" s="85">
        <f>SUM(G66:M66)</f>
        <v>67800</v>
      </c>
      <c r="O66" s="115" t="s">
        <v>17</v>
      </c>
      <c r="P66" s="50" t="s">
        <v>337</v>
      </c>
      <c r="Q66" s="55" t="s">
        <v>89</v>
      </c>
      <c r="R66" s="55"/>
      <c r="S66" s="55"/>
      <c r="T66" s="55"/>
      <c r="U66" s="55"/>
      <c r="V66" s="55"/>
      <c r="W66" s="55"/>
      <c r="X66" s="55"/>
    </row>
    <row r="67" spans="1:24" s="51" customFormat="1" ht="57" customHeight="1">
      <c r="A67" s="65"/>
      <c r="B67" s="143">
        <v>46</v>
      </c>
      <c r="C67" s="139" t="s">
        <v>285</v>
      </c>
      <c r="D67" s="149" t="s">
        <v>286</v>
      </c>
      <c r="E67" s="143" t="s">
        <v>250</v>
      </c>
      <c r="F67" s="143">
        <v>20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116" t="s">
        <v>257</v>
      </c>
      <c r="P67" s="69"/>
      <c r="Q67" s="55"/>
      <c r="R67" s="55"/>
      <c r="S67" s="55"/>
      <c r="T67" s="55"/>
      <c r="U67" s="55"/>
      <c r="V67" s="55"/>
      <c r="W67" s="55"/>
      <c r="X67" s="55"/>
    </row>
    <row r="68" spans="1:24" s="51" customFormat="1" ht="45.75" customHeight="1">
      <c r="A68" s="65"/>
      <c r="B68" s="143">
        <v>47</v>
      </c>
      <c r="C68" s="139" t="s">
        <v>267</v>
      </c>
      <c r="D68" s="149" t="s">
        <v>287</v>
      </c>
      <c r="E68" s="143" t="s">
        <v>250</v>
      </c>
      <c r="F68" s="143">
        <v>40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116" t="s">
        <v>257</v>
      </c>
      <c r="P68" s="69"/>
      <c r="Q68" s="55"/>
      <c r="R68" s="55"/>
      <c r="S68" s="55"/>
      <c r="T68" s="55"/>
      <c r="U68" s="55"/>
      <c r="V68" s="55"/>
      <c r="W68" s="55"/>
      <c r="X68" s="55"/>
    </row>
    <row r="69" spans="1:24" s="53" customFormat="1" ht="47.25" customHeight="1">
      <c r="A69" s="65"/>
      <c r="B69" s="399">
        <v>48</v>
      </c>
      <c r="C69" s="375" t="s">
        <v>43</v>
      </c>
      <c r="D69" s="375" t="s">
        <v>73</v>
      </c>
      <c r="E69" s="118" t="s">
        <v>230</v>
      </c>
      <c r="F69" s="71" t="s">
        <v>25</v>
      </c>
      <c r="G69" s="84">
        <v>3750</v>
      </c>
      <c r="H69" s="84">
        <v>1700</v>
      </c>
      <c r="I69" s="84">
        <v>1400</v>
      </c>
      <c r="J69" s="84">
        <v>8250</v>
      </c>
      <c r="K69" s="84">
        <v>40800</v>
      </c>
      <c r="L69" s="84">
        <v>11200</v>
      </c>
      <c r="M69" s="84">
        <v>66000</v>
      </c>
      <c r="N69" s="84">
        <f>SUM(G69:M69)</f>
        <v>133100</v>
      </c>
      <c r="O69" s="114" t="s">
        <v>59</v>
      </c>
      <c r="P69" s="52"/>
      <c r="Q69" s="55" t="s">
        <v>93</v>
      </c>
      <c r="R69" s="55"/>
      <c r="S69" s="55"/>
      <c r="T69" s="58" t="e">
        <f>N56+N57+N61+N66+N69+N76+N79+#REF!</f>
        <v>#REF!</v>
      </c>
      <c r="U69" s="55"/>
      <c r="V69" s="55"/>
      <c r="W69" s="55"/>
      <c r="X69" s="55"/>
    </row>
    <row r="70" spans="1:24" s="57" customFormat="1" ht="20.25" customHeight="1">
      <c r="A70" s="65"/>
      <c r="B70" s="400"/>
      <c r="C70" s="376"/>
      <c r="D70" s="376"/>
      <c r="E70" s="83" t="s">
        <v>84</v>
      </c>
      <c r="F70" s="11" t="s">
        <v>45</v>
      </c>
      <c r="G70" s="87">
        <v>1500</v>
      </c>
      <c r="H70" s="87">
        <v>1700</v>
      </c>
      <c r="I70" s="87">
        <v>1400</v>
      </c>
      <c r="J70" s="87">
        <v>112</v>
      </c>
      <c r="K70" s="87">
        <v>15000</v>
      </c>
      <c r="L70" s="87">
        <v>14000</v>
      </c>
      <c r="M70" s="87">
        <v>1125</v>
      </c>
      <c r="N70" s="87">
        <f t="shared" ref="N70:N77" si="5">SUM(G70:M70)</f>
        <v>34837</v>
      </c>
      <c r="O70" s="117" t="s">
        <v>70</v>
      </c>
      <c r="P70" s="56"/>
      <c r="Q70" s="55" t="s">
        <v>93</v>
      </c>
      <c r="R70" s="55"/>
      <c r="S70" s="55"/>
      <c r="T70" s="58"/>
      <c r="U70" s="55"/>
      <c r="V70" s="55"/>
      <c r="W70" s="55"/>
      <c r="X70" s="55"/>
    </row>
    <row r="71" spans="1:24" s="57" customFormat="1" ht="20.25" customHeight="1">
      <c r="A71" s="65"/>
      <c r="B71" s="171">
        <v>1</v>
      </c>
      <c r="C71" s="174">
        <v>2</v>
      </c>
      <c r="D71" s="174">
        <v>3</v>
      </c>
      <c r="E71" s="168">
        <v>4</v>
      </c>
      <c r="F71" s="170">
        <v>5</v>
      </c>
      <c r="G71" s="86">
        <v>6</v>
      </c>
      <c r="H71" s="86">
        <v>7</v>
      </c>
      <c r="I71" s="175">
        <v>8</v>
      </c>
      <c r="J71" s="175">
        <v>9</v>
      </c>
      <c r="K71" s="175">
        <v>10</v>
      </c>
      <c r="L71" s="175">
        <v>11</v>
      </c>
      <c r="M71" s="175">
        <v>12</v>
      </c>
      <c r="N71" s="175">
        <v>13</v>
      </c>
      <c r="O71" s="176">
        <v>14</v>
      </c>
      <c r="P71" s="168">
        <v>15</v>
      </c>
      <c r="Q71" s="55"/>
      <c r="R71" s="55"/>
      <c r="S71" s="55"/>
      <c r="T71" s="58"/>
      <c r="U71" s="55"/>
      <c r="V71" s="55"/>
      <c r="W71" s="55"/>
      <c r="X71" s="55"/>
    </row>
    <row r="72" spans="1:24" s="57" customFormat="1" ht="20.25" customHeight="1">
      <c r="A72" s="65"/>
      <c r="B72" s="144">
        <v>49</v>
      </c>
      <c r="C72" s="139" t="s">
        <v>268</v>
      </c>
      <c r="D72" s="149" t="s">
        <v>269</v>
      </c>
      <c r="E72" s="143" t="s">
        <v>33</v>
      </c>
      <c r="F72" s="143">
        <v>5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116" t="s">
        <v>257</v>
      </c>
      <c r="P72" s="69"/>
      <c r="Q72" s="55"/>
      <c r="R72" s="55"/>
      <c r="S72" s="55"/>
      <c r="T72" s="58"/>
      <c r="U72" s="55"/>
      <c r="V72" s="55"/>
      <c r="W72" s="55"/>
      <c r="X72" s="55"/>
    </row>
    <row r="73" spans="1:24" s="57" customFormat="1" ht="20.25" customHeight="1">
      <c r="A73" s="65"/>
      <c r="B73" s="144">
        <v>50</v>
      </c>
      <c r="C73" s="139" t="s">
        <v>288</v>
      </c>
      <c r="D73" s="149" t="s">
        <v>289</v>
      </c>
      <c r="E73" s="143" t="s">
        <v>250</v>
      </c>
      <c r="F73" s="143">
        <v>40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116" t="s">
        <v>257</v>
      </c>
      <c r="P73" s="69"/>
      <c r="Q73" s="55"/>
      <c r="R73" s="55"/>
      <c r="S73" s="55"/>
      <c r="T73" s="58"/>
      <c r="U73" s="55"/>
      <c r="V73" s="55"/>
      <c r="W73" s="55"/>
      <c r="X73" s="55"/>
    </row>
    <row r="74" spans="1:24" s="57" customFormat="1" ht="20.25" customHeight="1">
      <c r="A74" s="65"/>
      <c r="B74" s="144">
        <v>51</v>
      </c>
      <c r="C74" s="139" t="s">
        <v>290</v>
      </c>
      <c r="D74" s="149" t="s">
        <v>291</v>
      </c>
      <c r="E74" s="143" t="s">
        <v>250</v>
      </c>
      <c r="F74" s="143">
        <v>40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116" t="s">
        <v>257</v>
      </c>
      <c r="P74" s="69"/>
      <c r="Q74" s="55"/>
      <c r="R74" s="55"/>
      <c r="S74" s="55"/>
      <c r="T74" s="58"/>
      <c r="U74" s="55"/>
      <c r="V74" s="55"/>
      <c r="W74" s="55"/>
      <c r="X74" s="55"/>
    </row>
    <row r="75" spans="1:24" s="57" customFormat="1" ht="58.5" customHeight="1">
      <c r="A75" s="65"/>
      <c r="B75" s="144">
        <v>52</v>
      </c>
      <c r="C75" s="139" t="s">
        <v>199</v>
      </c>
      <c r="D75" s="150" t="s">
        <v>277</v>
      </c>
      <c r="E75" s="141" t="s">
        <v>276</v>
      </c>
      <c r="F75" s="143">
        <v>4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116" t="s">
        <v>257</v>
      </c>
      <c r="P75" s="69"/>
      <c r="Q75" s="55"/>
      <c r="R75" s="55"/>
      <c r="S75" s="55"/>
      <c r="T75" s="58"/>
      <c r="U75" s="55"/>
      <c r="V75" s="55"/>
      <c r="W75" s="55"/>
      <c r="X75" s="55"/>
    </row>
    <row r="76" spans="1:24" s="53" customFormat="1" ht="48.75" customHeight="1">
      <c r="A76" s="65"/>
      <c r="B76" s="399">
        <v>53</v>
      </c>
      <c r="C76" s="375" t="s">
        <v>26</v>
      </c>
      <c r="D76" s="375" t="s">
        <v>27</v>
      </c>
      <c r="E76" s="83" t="s">
        <v>85</v>
      </c>
      <c r="F76" s="166" t="s">
        <v>71</v>
      </c>
      <c r="G76" s="85">
        <v>5250</v>
      </c>
      <c r="H76" s="85">
        <v>2300</v>
      </c>
      <c r="I76" s="85">
        <v>2000</v>
      </c>
      <c r="J76" s="85">
        <v>11550</v>
      </c>
      <c r="K76" s="85">
        <v>26250</v>
      </c>
      <c r="L76" s="85"/>
      <c r="M76" s="85">
        <v>57750</v>
      </c>
      <c r="N76" s="85">
        <f t="shared" si="5"/>
        <v>105100</v>
      </c>
      <c r="O76" s="115" t="s">
        <v>17</v>
      </c>
      <c r="P76" s="50"/>
      <c r="Q76" s="55" t="s">
        <v>331</v>
      </c>
      <c r="R76" s="55"/>
      <c r="S76" s="55"/>
      <c r="T76" s="55"/>
      <c r="U76" s="55"/>
      <c r="V76" s="55"/>
      <c r="W76" s="55"/>
      <c r="X76" s="55"/>
    </row>
    <row r="77" spans="1:24" s="57" customFormat="1" ht="25.5" customHeight="1">
      <c r="A77" s="65"/>
      <c r="B77" s="400"/>
      <c r="C77" s="376"/>
      <c r="D77" s="376"/>
      <c r="E77" s="83" t="s">
        <v>84</v>
      </c>
      <c r="F77" s="11" t="s">
        <v>45</v>
      </c>
      <c r="G77" s="87">
        <v>1500</v>
      </c>
      <c r="H77" s="87">
        <v>1700</v>
      </c>
      <c r="I77" s="87">
        <v>1400</v>
      </c>
      <c r="J77" s="87">
        <v>112</v>
      </c>
      <c r="K77" s="87">
        <v>15000</v>
      </c>
      <c r="L77" s="87">
        <v>14000</v>
      </c>
      <c r="M77" s="87">
        <v>1125</v>
      </c>
      <c r="N77" s="87">
        <f t="shared" si="5"/>
        <v>34837</v>
      </c>
      <c r="O77" s="117" t="s">
        <v>70</v>
      </c>
      <c r="P77" s="56"/>
      <c r="Q77" s="55" t="s">
        <v>93</v>
      </c>
      <c r="R77" s="55"/>
      <c r="S77" s="55"/>
      <c r="T77" s="55"/>
      <c r="U77" s="55"/>
      <c r="V77" s="55"/>
      <c r="W77" s="55"/>
      <c r="X77" s="55"/>
    </row>
    <row r="78" spans="1:24" s="57" customFormat="1" ht="25.5" customHeight="1">
      <c r="A78" s="65"/>
      <c r="B78" s="144">
        <v>54</v>
      </c>
      <c r="C78" s="140" t="s">
        <v>274</v>
      </c>
      <c r="D78" s="140" t="s">
        <v>275</v>
      </c>
      <c r="E78" s="141" t="s">
        <v>33</v>
      </c>
      <c r="F78" s="143">
        <v>4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116" t="s">
        <v>257</v>
      </c>
      <c r="P78" s="69"/>
      <c r="Q78" s="55"/>
      <c r="R78" s="55"/>
      <c r="S78" s="55"/>
      <c r="T78" s="55"/>
      <c r="U78" s="55"/>
      <c r="V78" s="55"/>
      <c r="W78" s="55"/>
      <c r="X78" s="55"/>
    </row>
    <row r="79" spans="1:24" s="51" customFormat="1" ht="36" customHeight="1">
      <c r="A79" s="65"/>
      <c r="B79" s="403">
        <v>55</v>
      </c>
      <c r="C79" s="375" t="s">
        <v>225</v>
      </c>
      <c r="D79" s="403" t="s">
        <v>46</v>
      </c>
      <c r="E79" s="403" t="s">
        <v>33</v>
      </c>
      <c r="F79" s="166" t="s">
        <v>224</v>
      </c>
      <c r="G79" s="85">
        <v>1000</v>
      </c>
      <c r="H79" s="85">
        <v>600</v>
      </c>
      <c r="I79" s="85">
        <v>1600</v>
      </c>
      <c r="J79" s="85">
        <v>2750</v>
      </c>
      <c r="K79" s="85">
        <v>2500</v>
      </c>
      <c r="L79" s="85">
        <v>3670</v>
      </c>
      <c r="M79" s="85">
        <v>5500</v>
      </c>
      <c r="N79" s="85">
        <f t="shared" ref="N79:N84" si="6">SUM(G79:M79)</f>
        <v>17620</v>
      </c>
      <c r="O79" s="115" t="s">
        <v>17</v>
      </c>
      <c r="P79" s="401" t="s">
        <v>343</v>
      </c>
      <c r="Q79" s="55" t="s">
        <v>185</v>
      </c>
      <c r="R79" s="55"/>
      <c r="S79" s="55"/>
      <c r="T79" s="55"/>
      <c r="U79" s="55"/>
      <c r="V79" s="55"/>
      <c r="W79" s="55"/>
      <c r="X79" s="55"/>
    </row>
    <row r="80" spans="1:24" s="51" customFormat="1" ht="36" customHeight="1">
      <c r="A80" s="65"/>
      <c r="B80" s="404"/>
      <c r="C80" s="407"/>
      <c r="D80" s="404"/>
      <c r="E80" s="404"/>
      <c r="F80" s="166">
        <v>4</v>
      </c>
      <c r="G80" s="84"/>
      <c r="H80" s="84"/>
      <c r="I80" s="84"/>
      <c r="J80" s="84"/>
      <c r="K80" s="84">
        <v>5000</v>
      </c>
      <c r="L80" s="84">
        <v>8000</v>
      </c>
      <c r="M80" s="84">
        <v>11000</v>
      </c>
      <c r="N80" s="84">
        <f>SUM(G80:M80)</f>
        <v>24000</v>
      </c>
      <c r="O80" s="114" t="s">
        <v>59</v>
      </c>
      <c r="P80" s="402"/>
      <c r="Q80" s="55"/>
      <c r="R80" s="55"/>
      <c r="S80" s="55"/>
      <c r="T80" s="55"/>
      <c r="U80" s="55"/>
      <c r="V80" s="55"/>
      <c r="W80" s="55"/>
      <c r="X80" s="55"/>
    </row>
    <row r="81" spans="1:24" s="51" customFormat="1" ht="24.75" customHeight="1">
      <c r="A81" s="65"/>
      <c r="B81" s="403">
        <v>56</v>
      </c>
      <c r="C81" s="375" t="s">
        <v>194</v>
      </c>
      <c r="D81" s="403" t="s">
        <v>46</v>
      </c>
      <c r="E81" s="403" t="s">
        <v>193</v>
      </c>
      <c r="F81" s="166" t="s">
        <v>224</v>
      </c>
      <c r="G81" s="85">
        <v>1750</v>
      </c>
      <c r="H81" s="85">
        <v>1000</v>
      </c>
      <c r="I81" s="85">
        <v>2000</v>
      </c>
      <c r="J81" s="85">
        <v>3300</v>
      </c>
      <c r="K81" s="85">
        <v>3500</v>
      </c>
      <c r="L81" s="85">
        <v>10000</v>
      </c>
      <c r="M81" s="85">
        <v>7700</v>
      </c>
      <c r="N81" s="85">
        <f t="shared" si="6"/>
        <v>29250</v>
      </c>
      <c r="O81" s="115" t="s">
        <v>17</v>
      </c>
      <c r="P81" s="401" t="s">
        <v>343</v>
      </c>
      <c r="Q81" s="54" t="s">
        <v>195</v>
      </c>
      <c r="R81" s="55"/>
      <c r="S81" s="55"/>
      <c r="T81" s="55"/>
      <c r="U81" s="55"/>
      <c r="V81" s="55"/>
      <c r="W81" s="55"/>
      <c r="X81" s="55"/>
    </row>
    <row r="82" spans="1:24" s="51" customFormat="1" ht="24.75" customHeight="1">
      <c r="A82" s="65"/>
      <c r="B82" s="404"/>
      <c r="C82" s="407"/>
      <c r="D82" s="404"/>
      <c r="E82" s="404"/>
      <c r="F82" s="166">
        <v>4</v>
      </c>
      <c r="G82" s="84"/>
      <c r="H82" s="84"/>
      <c r="I82" s="84"/>
      <c r="J82" s="84"/>
      <c r="K82" s="84">
        <v>7000</v>
      </c>
      <c r="L82" s="84">
        <v>20000</v>
      </c>
      <c r="M82" s="84">
        <v>15400</v>
      </c>
      <c r="N82" s="84">
        <f>SUM(G82:M82)</f>
        <v>42400</v>
      </c>
      <c r="O82" s="114" t="s">
        <v>59</v>
      </c>
      <c r="P82" s="402"/>
      <c r="Q82" s="54"/>
      <c r="R82" s="55"/>
      <c r="S82" s="55"/>
      <c r="T82" s="55"/>
      <c r="U82" s="55"/>
      <c r="V82" s="55"/>
      <c r="W82" s="55"/>
      <c r="X82" s="55"/>
    </row>
    <row r="83" spans="1:24" s="51" customFormat="1" ht="21" customHeight="1">
      <c r="A83" s="65"/>
      <c r="B83" s="11">
        <v>57</v>
      </c>
      <c r="C83" s="83" t="s">
        <v>223</v>
      </c>
      <c r="D83" s="136" t="s">
        <v>247</v>
      </c>
      <c r="E83" s="83" t="s">
        <v>186</v>
      </c>
      <c r="F83" s="11" t="s">
        <v>20</v>
      </c>
      <c r="G83" s="84">
        <v>1500</v>
      </c>
      <c r="H83" s="84">
        <v>600</v>
      </c>
      <c r="I83" s="84">
        <v>1200</v>
      </c>
      <c r="J83" s="84">
        <v>2200</v>
      </c>
      <c r="K83" s="84">
        <v>9000</v>
      </c>
      <c r="L83" s="84">
        <v>5000</v>
      </c>
      <c r="M83" s="84">
        <v>11000</v>
      </c>
      <c r="N83" s="84">
        <f t="shared" si="6"/>
        <v>30500</v>
      </c>
      <c r="O83" s="114" t="s">
        <v>59</v>
      </c>
      <c r="P83" s="52"/>
      <c r="Q83" s="55"/>
      <c r="R83" s="55"/>
      <c r="S83" s="55"/>
      <c r="T83" s="55"/>
      <c r="U83" s="55"/>
      <c r="V83" s="55"/>
      <c r="W83" s="55"/>
      <c r="X83" s="55"/>
    </row>
    <row r="84" spans="1:24" s="51" customFormat="1" ht="27.75" customHeight="1">
      <c r="A84" s="65"/>
      <c r="B84" s="403">
        <v>58</v>
      </c>
      <c r="C84" s="375" t="s">
        <v>222</v>
      </c>
      <c r="D84" s="408">
        <v>41640</v>
      </c>
      <c r="E84" s="375" t="s">
        <v>61</v>
      </c>
      <c r="F84" s="166" t="s">
        <v>332</v>
      </c>
      <c r="G84" s="85">
        <v>1500</v>
      </c>
      <c r="H84" s="85">
        <v>1000</v>
      </c>
      <c r="I84" s="85">
        <v>2000</v>
      </c>
      <c r="J84" s="85">
        <v>3300</v>
      </c>
      <c r="K84" s="85">
        <v>5000</v>
      </c>
      <c r="L84" s="85"/>
      <c r="M84" s="85">
        <v>11000</v>
      </c>
      <c r="N84" s="85">
        <f t="shared" si="6"/>
        <v>23800</v>
      </c>
      <c r="O84" s="115" t="s">
        <v>17</v>
      </c>
      <c r="P84" s="401" t="s">
        <v>337</v>
      </c>
      <c r="Q84" s="55"/>
      <c r="R84" s="55"/>
      <c r="S84" s="55"/>
      <c r="T84" s="55"/>
      <c r="U84" s="55"/>
      <c r="V84" s="55"/>
      <c r="W84" s="55"/>
      <c r="X84" s="55"/>
    </row>
    <row r="85" spans="1:24" s="51" customFormat="1" ht="20.25" customHeight="1">
      <c r="A85" s="65"/>
      <c r="B85" s="404"/>
      <c r="C85" s="407"/>
      <c r="D85" s="409"/>
      <c r="E85" s="407"/>
      <c r="F85" s="166">
        <v>10</v>
      </c>
      <c r="G85" s="84"/>
      <c r="H85" s="84"/>
      <c r="I85" s="84"/>
      <c r="J85" s="84"/>
      <c r="K85" s="84">
        <v>10000</v>
      </c>
      <c r="L85" s="84"/>
      <c r="M85" s="84">
        <v>22000</v>
      </c>
      <c r="N85" s="84">
        <f>SUM(G85:M85)</f>
        <v>32000</v>
      </c>
      <c r="O85" s="114" t="s">
        <v>59</v>
      </c>
      <c r="P85" s="402"/>
      <c r="Q85" s="55"/>
      <c r="R85" s="55"/>
      <c r="S85" s="55"/>
      <c r="T85" s="55"/>
      <c r="U85" s="55"/>
      <c r="V85" s="55"/>
      <c r="W85" s="55"/>
      <c r="X85" s="55"/>
    </row>
    <row r="86" spans="1:24" ht="36" customHeight="1">
      <c r="A86" s="65"/>
      <c r="B86" s="398" t="s">
        <v>31</v>
      </c>
      <c r="C86" s="398"/>
      <c r="D86" s="398"/>
      <c r="E86" s="398"/>
      <c r="F86" s="398"/>
      <c r="G86" s="89">
        <f t="shared" ref="G86:N86" si="7">G83+G69+G62+G85+G82+G80</f>
        <v>5250</v>
      </c>
      <c r="H86" s="89">
        <f t="shared" si="7"/>
        <v>2300</v>
      </c>
      <c r="I86" s="89">
        <f t="shared" si="7"/>
        <v>2600</v>
      </c>
      <c r="J86" s="89">
        <f t="shared" si="7"/>
        <v>10450</v>
      </c>
      <c r="K86" s="89">
        <f t="shared" si="7"/>
        <v>76800</v>
      </c>
      <c r="L86" s="89">
        <f t="shared" si="7"/>
        <v>44200</v>
      </c>
      <c r="M86" s="89">
        <f t="shared" si="7"/>
        <v>136400</v>
      </c>
      <c r="N86" s="89">
        <f t="shared" si="7"/>
        <v>278000</v>
      </c>
      <c r="O86" s="76" t="s">
        <v>59</v>
      </c>
      <c r="P86" s="47"/>
      <c r="Q86" s="63">
        <f>N69+N83</f>
        <v>163600</v>
      </c>
      <c r="R86" s="63">
        <f>N86-Q86</f>
        <v>114400</v>
      </c>
      <c r="S86" s="55"/>
      <c r="T86" s="55"/>
      <c r="U86" s="58">
        <f>G87+I87+J87+K87+L87+M87</f>
        <v>344870</v>
      </c>
      <c r="V86" s="55"/>
      <c r="W86" s="55"/>
      <c r="X86" s="55"/>
    </row>
    <row r="87" spans="1:24" ht="25.5" customHeight="1">
      <c r="A87" s="65"/>
      <c r="B87" s="396"/>
      <c r="C87" s="396"/>
      <c r="D87" s="396"/>
      <c r="E87" s="396"/>
      <c r="F87" s="396"/>
      <c r="G87" s="94">
        <f t="shared" ref="G87:N87" si="8">SUM(G56+G57+G61+G66+G79+G81+G84+G76)</f>
        <v>15250</v>
      </c>
      <c r="H87" s="94">
        <f t="shared" si="8"/>
        <v>7800</v>
      </c>
      <c r="I87" s="94">
        <f t="shared" si="8"/>
        <v>14600</v>
      </c>
      <c r="J87" s="94">
        <f t="shared" si="8"/>
        <v>33000</v>
      </c>
      <c r="K87" s="94">
        <f t="shared" si="8"/>
        <v>85000</v>
      </c>
      <c r="L87" s="94">
        <f t="shared" si="8"/>
        <v>22670</v>
      </c>
      <c r="M87" s="94">
        <f t="shared" si="8"/>
        <v>174350</v>
      </c>
      <c r="N87" s="94">
        <f t="shared" si="8"/>
        <v>352670</v>
      </c>
      <c r="O87" s="76" t="s">
        <v>17</v>
      </c>
      <c r="P87" s="92"/>
      <c r="Q87" s="63">
        <f>N56+N57+N61+N66+N76+N79+N81+N84</f>
        <v>352670</v>
      </c>
      <c r="R87" s="63">
        <f t="shared" ref="R87:R88" si="9">N87-Q87</f>
        <v>0</v>
      </c>
      <c r="S87" s="55"/>
      <c r="T87" s="55"/>
      <c r="U87" s="55"/>
      <c r="V87" s="55"/>
      <c r="W87" s="55"/>
      <c r="X87" s="55"/>
    </row>
    <row r="88" spans="1:24" ht="33.75" customHeight="1">
      <c r="A88" s="65"/>
      <c r="B88" s="396"/>
      <c r="C88" s="396"/>
      <c r="D88" s="396"/>
      <c r="E88" s="396"/>
      <c r="F88" s="396"/>
      <c r="G88" s="90">
        <f>SUM(G70+G77)</f>
        <v>3000</v>
      </c>
      <c r="H88" s="90">
        <f t="shared" ref="H88:N88" si="10">SUM(H70+H77)</f>
        <v>3400</v>
      </c>
      <c r="I88" s="90">
        <f t="shared" si="10"/>
        <v>2800</v>
      </c>
      <c r="J88" s="90">
        <f t="shared" si="10"/>
        <v>224</v>
      </c>
      <c r="K88" s="90">
        <f t="shared" si="10"/>
        <v>30000</v>
      </c>
      <c r="L88" s="90">
        <f t="shared" si="10"/>
        <v>28000</v>
      </c>
      <c r="M88" s="90">
        <f t="shared" si="10"/>
        <v>2250</v>
      </c>
      <c r="N88" s="90">
        <f t="shared" si="10"/>
        <v>69674</v>
      </c>
      <c r="O88" s="76" t="s">
        <v>70</v>
      </c>
      <c r="P88" s="92"/>
      <c r="Q88" s="63">
        <f>N70+N77</f>
        <v>69674</v>
      </c>
      <c r="R88" s="63">
        <f t="shared" si="9"/>
        <v>0</v>
      </c>
      <c r="S88" s="55"/>
      <c r="T88" s="55"/>
      <c r="U88" s="55"/>
      <c r="V88" s="55"/>
      <c r="W88" s="55"/>
      <c r="X88" s="55"/>
    </row>
    <row r="89" spans="1:24" ht="16.5" customHeight="1">
      <c r="A89" s="65"/>
      <c r="B89" s="204">
        <v>1</v>
      </c>
      <c r="C89" s="204">
        <v>2</v>
      </c>
      <c r="D89" s="204">
        <v>3</v>
      </c>
      <c r="E89" s="204">
        <v>4</v>
      </c>
      <c r="F89" s="204">
        <v>5</v>
      </c>
      <c r="G89" s="205">
        <v>6</v>
      </c>
      <c r="H89" s="205">
        <v>7</v>
      </c>
      <c r="I89" s="205">
        <v>8</v>
      </c>
      <c r="J89" s="205">
        <v>9</v>
      </c>
      <c r="K89" s="205">
        <v>10</v>
      </c>
      <c r="L89" s="205">
        <v>11</v>
      </c>
      <c r="M89" s="205">
        <v>12</v>
      </c>
      <c r="N89" s="205">
        <v>13</v>
      </c>
      <c r="O89" s="206">
        <v>14</v>
      </c>
      <c r="P89" s="199">
        <v>15</v>
      </c>
      <c r="Q89" s="63"/>
      <c r="R89" s="63"/>
      <c r="S89" s="55"/>
      <c r="T89" s="55"/>
      <c r="U89" s="55"/>
      <c r="V89" s="55"/>
      <c r="W89" s="55"/>
      <c r="X89" s="55"/>
    </row>
    <row r="90" spans="1:24" ht="17.45" customHeight="1">
      <c r="A90" s="65"/>
      <c r="B90" s="406" t="s">
        <v>86</v>
      </c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95"/>
      <c r="P90" s="95"/>
      <c r="Q90" s="55"/>
      <c r="R90" s="55"/>
      <c r="S90" s="55"/>
      <c r="T90" s="55"/>
      <c r="U90" s="55"/>
      <c r="V90" s="55"/>
      <c r="W90" s="55"/>
      <c r="X90" s="55"/>
    </row>
    <row r="91" spans="1:24" ht="23.25" customHeight="1">
      <c r="A91" s="65"/>
      <c r="B91" s="423">
        <v>59</v>
      </c>
      <c r="C91" s="375" t="s">
        <v>215</v>
      </c>
      <c r="D91" s="421" t="s">
        <v>330</v>
      </c>
      <c r="E91" s="375" t="s">
        <v>216</v>
      </c>
      <c r="F91" s="177" t="s">
        <v>224</v>
      </c>
      <c r="G91" s="85">
        <v>1250</v>
      </c>
      <c r="H91" s="85">
        <v>500</v>
      </c>
      <c r="I91" s="85">
        <v>600</v>
      </c>
      <c r="J91" s="85">
        <v>2200</v>
      </c>
      <c r="K91" s="85">
        <v>2000</v>
      </c>
      <c r="L91" s="85"/>
      <c r="M91" s="85">
        <v>4400</v>
      </c>
      <c r="N91" s="85">
        <f>SUM(G91:M91)</f>
        <v>10950</v>
      </c>
      <c r="O91" s="74" t="s">
        <v>17</v>
      </c>
      <c r="P91" s="95" t="s">
        <v>345</v>
      </c>
      <c r="Q91" s="55"/>
      <c r="R91" s="55"/>
      <c r="S91" s="55"/>
      <c r="T91" s="55"/>
      <c r="U91" s="55"/>
      <c r="V91" s="55"/>
      <c r="W91" s="55"/>
      <c r="X91" s="55"/>
    </row>
    <row r="92" spans="1:24" ht="23.25" customHeight="1">
      <c r="A92" s="65"/>
      <c r="B92" s="424"/>
      <c r="C92" s="376"/>
      <c r="D92" s="422"/>
      <c r="E92" s="376"/>
      <c r="F92" s="166">
        <v>3</v>
      </c>
      <c r="G92" s="84"/>
      <c r="H92" s="84"/>
      <c r="I92" s="84"/>
      <c r="J92" s="84"/>
      <c r="K92" s="84">
        <v>3000</v>
      </c>
      <c r="L92" s="84"/>
      <c r="M92" s="84">
        <v>6600</v>
      </c>
      <c r="N92" s="84">
        <f>SUM(G92:M92)</f>
        <v>9600</v>
      </c>
      <c r="O92" s="66" t="s">
        <v>59</v>
      </c>
      <c r="P92" s="95"/>
      <c r="Q92" s="55"/>
      <c r="R92" s="55"/>
      <c r="S92" s="55"/>
      <c r="T92" s="55"/>
      <c r="U92" s="55"/>
      <c r="V92" s="55"/>
      <c r="W92" s="55"/>
      <c r="X92" s="55"/>
    </row>
    <row r="93" spans="1:24" ht="23.25" customHeight="1">
      <c r="A93" s="65"/>
      <c r="B93" s="162">
        <v>60</v>
      </c>
      <c r="C93" s="17" t="s">
        <v>126</v>
      </c>
      <c r="D93" s="17" t="s">
        <v>206</v>
      </c>
      <c r="E93" s="161" t="s">
        <v>205</v>
      </c>
      <c r="F93" s="17">
        <v>2</v>
      </c>
      <c r="G93" s="98">
        <v>0</v>
      </c>
      <c r="H93" s="98">
        <v>0</v>
      </c>
      <c r="I93" s="98">
        <v>0</v>
      </c>
      <c r="J93" s="98">
        <v>0</v>
      </c>
      <c r="K93" s="98">
        <v>3500</v>
      </c>
      <c r="L93" s="98">
        <v>35000</v>
      </c>
      <c r="M93" s="98">
        <v>5500</v>
      </c>
      <c r="N93" s="98">
        <f t="shared" ref="N93" si="11">SUM(G93:M93)</f>
        <v>44000</v>
      </c>
      <c r="O93" s="66" t="s">
        <v>59</v>
      </c>
      <c r="P93" s="95"/>
      <c r="Q93" s="55"/>
      <c r="R93" s="55"/>
      <c r="S93" s="55"/>
      <c r="T93" s="55"/>
      <c r="U93" s="55"/>
      <c r="V93" s="55"/>
      <c r="W93" s="55"/>
      <c r="X93" s="55"/>
    </row>
    <row r="94" spans="1:24" ht="35.25" customHeight="1">
      <c r="A94" s="65"/>
      <c r="B94" s="96">
        <v>61</v>
      </c>
      <c r="C94" s="17" t="s">
        <v>126</v>
      </c>
      <c r="D94" s="17" t="s">
        <v>207</v>
      </c>
      <c r="E94" s="17" t="s">
        <v>208</v>
      </c>
      <c r="F94" s="96">
        <v>2</v>
      </c>
      <c r="G94" s="97">
        <v>0</v>
      </c>
      <c r="H94" s="97">
        <v>0</v>
      </c>
      <c r="I94" s="97">
        <v>0</v>
      </c>
      <c r="J94" s="97">
        <v>0</v>
      </c>
      <c r="K94" s="98">
        <v>5000</v>
      </c>
      <c r="L94" s="98">
        <v>35000</v>
      </c>
      <c r="M94" s="98">
        <v>8800</v>
      </c>
      <c r="N94" s="98">
        <f>SUM(G94:M94)</f>
        <v>48800</v>
      </c>
      <c r="O94" s="66" t="s">
        <v>59</v>
      </c>
      <c r="P94" s="99"/>
      <c r="Q94" s="54" t="s">
        <v>217</v>
      </c>
      <c r="R94" s="55"/>
      <c r="S94" s="55"/>
      <c r="T94" s="55"/>
      <c r="U94" s="55"/>
      <c r="V94" s="55"/>
      <c r="W94" s="55"/>
      <c r="X94" s="55"/>
    </row>
    <row r="95" spans="1:24" ht="35.25" customHeight="1">
      <c r="A95" s="65"/>
      <c r="B95" s="162">
        <v>62</v>
      </c>
      <c r="C95" s="17" t="s">
        <v>199</v>
      </c>
      <c r="D95" s="17" t="s">
        <v>200</v>
      </c>
      <c r="E95" s="17" t="s">
        <v>201</v>
      </c>
      <c r="F95" s="17" t="s">
        <v>71</v>
      </c>
      <c r="G95" s="98">
        <v>2000</v>
      </c>
      <c r="H95" s="98">
        <v>1200</v>
      </c>
      <c r="I95" s="98">
        <v>5000</v>
      </c>
      <c r="J95" s="98">
        <v>4400</v>
      </c>
      <c r="K95" s="98">
        <v>15000</v>
      </c>
      <c r="L95" s="98">
        <v>13000</v>
      </c>
      <c r="M95" s="98">
        <v>2200</v>
      </c>
      <c r="N95" s="98">
        <f t="shared" ref="N95" si="12">SUM(G95:M95)</f>
        <v>42800</v>
      </c>
      <c r="O95" s="66" t="s">
        <v>59</v>
      </c>
      <c r="P95" s="99"/>
      <c r="Q95" s="54"/>
      <c r="R95" s="55"/>
      <c r="S95" s="55"/>
      <c r="T95" s="55"/>
      <c r="U95" s="55"/>
      <c r="V95" s="55"/>
      <c r="W95" s="55"/>
      <c r="X95" s="55"/>
    </row>
    <row r="96" spans="1:24" ht="42.75" customHeight="1">
      <c r="A96" s="65"/>
      <c r="B96" s="17">
        <v>63</v>
      </c>
      <c r="C96" s="17" t="s">
        <v>204</v>
      </c>
      <c r="D96" s="17" t="s">
        <v>317</v>
      </c>
      <c r="E96" s="17" t="s">
        <v>202</v>
      </c>
      <c r="F96" s="17" t="s">
        <v>71</v>
      </c>
      <c r="G96" s="98">
        <v>1250</v>
      </c>
      <c r="H96" s="98">
        <v>900</v>
      </c>
      <c r="I96" s="98">
        <v>5000</v>
      </c>
      <c r="J96" s="98">
        <v>2750</v>
      </c>
      <c r="K96" s="98">
        <v>11250</v>
      </c>
      <c r="L96" s="98">
        <v>13000</v>
      </c>
      <c r="M96" s="98">
        <v>13750</v>
      </c>
      <c r="N96" s="98">
        <f t="shared" ref="N96" si="13">SUM(G96:M96)</f>
        <v>47900</v>
      </c>
      <c r="O96" s="66" t="s">
        <v>59</v>
      </c>
      <c r="P96" s="100"/>
      <c r="Q96" s="54" t="s">
        <v>203</v>
      </c>
      <c r="R96" s="55"/>
      <c r="S96" s="55"/>
      <c r="T96" s="55"/>
      <c r="U96" s="55"/>
      <c r="V96" s="55"/>
      <c r="W96" s="55"/>
      <c r="X96" s="55"/>
    </row>
    <row r="97" spans="1:24" s="53" customFormat="1" ht="22.5">
      <c r="A97" s="65"/>
      <c r="B97" s="419">
        <v>64</v>
      </c>
      <c r="C97" s="375" t="s">
        <v>26</v>
      </c>
      <c r="D97" s="375" t="s">
        <v>27</v>
      </c>
      <c r="E97" s="375" t="s">
        <v>187</v>
      </c>
      <c r="F97" s="166" t="s">
        <v>224</v>
      </c>
      <c r="G97" s="85">
        <v>5250</v>
      </c>
      <c r="H97" s="85">
        <v>2300</v>
      </c>
      <c r="I97" s="85">
        <v>2000</v>
      </c>
      <c r="J97" s="85">
        <v>11550</v>
      </c>
      <c r="K97" s="85">
        <v>10500</v>
      </c>
      <c r="L97" s="85"/>
      <c r="M97" s="85">
        <v>23100</v>
      </c>
      <c r="N97" s="85">
        <f>SUM(G97:M97)</f>
        <v>54700</v>
      </c>
      <c r="O97" s="74" t="s">
        <v>17</v>
      </c>
      <c r="P97" s="50"/>
      <c r="Q97" s="54"/>
      <c r="R97" s="55"/>
      <c r="S97" s="55"/>
      <c r="T97" s="55"/>
      <c r="U97" s="55"/>
      <c r="V97" s="55"/>
      <c r="W97" s="55"/>
      <c r="X97" s="55"/>
    </row>
    <row r="98" spans="1:24" s="53" customFormat="1" ht="33.75">
      <c r="A98" s="65"/>
      <c r="B98" s="420"/>
      <c r="C98" s="376"/>
      <c r="D98" s="376"/>
      <c r="E98" s="376"/>
      <c r="F98" s="166">
        <v>2</v>
      </c>
      <c r="G98" s="84"/>
      <c r="H98" s="84"/>
      <c r="I98" s="84"/>
      <c r="J98" s="84"/>
      <c r="K98" s="84">
        <v>10500</v>
      </c>
      <c r="L98" s="84"/>
      <c r="M98" s="84">
        <v>23100</v>
      </c>
      <c r="N98" s="84">
        <f>SUM(G98:M98)</f>
        <v>33600</v>
      </c>
      <c r="O98" s="66" t="s">
        <v>59</v>
      </c>
      <c r="P98" s="50"/>
      <c r="Q98" s="54"/>
      <c r="R98" s="55"/>
      <c r="S98" s="55"/>
      <c r="T98" s="55"/>
      <c r="U98" s="55"/>
      <c r="V98" s="55"/>
      <c r="W98" s="55"/>
      <c r="X98" s="55"/>
    </row>
    <row r="99" spans="1:24" ht="33.75">
      <c r="A99" s="65"/>
      <c r="B99" s="395" t="s">
        <v>31</v>
      </c>
      <c r="C99" s="395"/>
      <c r="D99" s="395"/>
      <c r="E99" s="395"/>
      <c r="F99" s="395"/>
      <c r="G99" s="101">
        <f>I96+I95+I94+I93</f>
        <v>10000</v>
      </c>
      <c r="H99" s="101">
        <f t="shared" ref="H99:J99" si="14">H93+H94+H95+H96</f>
        <v>2100</v>
      </c>
      <c r="I99" s="101">
        <f t="shared" si="14"/>
        <v>10000</v>
      </c>
      <c r="J99" s="101">
        <f t="shared" si="14"/>
        <v>7150</v>
      </c>
      <c r="K99" s="101">
        <f>K93+K94+K95+K96+K98+K92</f>
        <v>48250</v>
      </c>
      <c r="L99" s="101">
        <f>L93+L94+L95+L96+L98</f>
        <v>96000</v>
      </c>
      <c r="M99" s="101">
        <f>M93+M94+M95+M96+M98+M92</f>
        <v>59950</v>
      </c>
      <c r="N99" s="101">
        <f>N93+N94+N95+N96+N98+N92</f>
        <v>226700</v>
      </c>
      <c r="O99" s="75" t="s">
        <v>59</v>
      </c>
      <c r="P99" s="102"/>
      <c r="Q99" s="55" t="e">
        <f>N94+#REF!+N96+#REF!</f>
        <v>#REF!</v>
      </c>
      <c r="R99" s="63" t="e">
        <f>N99-Q99</f>
        <v>#REF!</v>
      </c>
      <c r="S99" s="55"/>
      <c r="T99" s="55"/>
      <c r="U99" s="55"/>
      <c r="V99" s="55"/>
      <c r="W99" s="55"/>
      <c r="X99" s="55"/>
    </row>
    <row r="100" spans="1:24" ht="22.5">
      <c r="A100" s="65"/>
      <c r="B100" s="103"/>
      <c r="C100" s="412"/>
      <c r="D100" s="413"/>
      <c r="E100" s="413"/>
      <c r="F100" s="414"/>
      <c r="G100" s="101">
        <f t="shared" ref="G100:N100" si="15">G91+G97</f>
        <v>6500</v>
      </c>
      <c r="H100" s="101">
        <f t="shared" si="15"/>
        <v>2800</v>
      </c>
      <c r="I100" s="101">
        <f t="shared" si="15"/>
        <v>2600</v>
      </c>
      <c r="J100" s="101">
        <f t="shared" si="15"/>
        <v>13750</v>
      </c>
      <c r="K100" s="101">
        <f t="shared" si="15"/>
        <v>12500</v>
      </c>
      <c r="L100" s="101">
        <f t="shared" si="15"/>
        <v>0</v>
      </c>
      <c r="M100" s="101">
        <f t="shared" si="15"/>
        <v>27500</v>
      </c>
      <c r="N100" s="101">
        <f t="shared" si="15"/>
        <v>65650</v>
      </c>
      <c r="O100" s="75" t="s">
        <v>17</v>
      </c>
      <c r="P100" s="102"/>
      <c r="Q100" s="63" t="e">
        <f>N97+#REF!</f>
        <v>#REF!</v>
      </c>
      <c r="R100" s="63" t="e">
        <f>N100-Q100</f>
        <v>#REF!</v>
      </c>
      <c r="S100" s="55"/>
      <c r="T100" s="55"/>
      <c r="U100" s="55"/>
      <c r="V100" s="55"/>
      <c r="W100" s="55"/>
      <c r="X100" s="55"/>
    </row>
    <row r="101" spans="1:24">
      <c r="A101" s="65"/>
      <c r="B101" s="200"/>
      <c r="C101" s="201"/>
      <c r="D101" s="202"/>
      <c r="E101" s="202"/>
      <c r="F101" s="203"/>
      <c r="G101" s="101"/>
      <c r="H101" s="101"/>
      <c r="I101" s="101"/>
      <c r="J101" s="101"/>
      <c r="K101" s="101"/>
      <c r="L101" s="101"/>
      <c r="M101" s="101"/>
      <c r="N101" s="101"/>
      <c r="O101" s="75"/>
      <c r="P101" s="102"/>
      <c r="Q101" s="63"/>
      <c r="R101" s="63"/>
      <c r="S101" s="55"/>
      <c r="T101" s="55"/>
      <c r="U101" s="55"/>
      <c r="V101" s="55"/>
      <c r="W101" s="55"/>
      <c r="X101" s="55"/>
    </row>
    <row r="102" spans="1:24" ht="33.75">
      <c r="A102" s="65"/>
      <c r="B102" s="104">
        <v>65</v>
      </c>
      <c r="C102" s="104" t="s">
        <v>371</v>
      </c>
      <c r="D102" s="107" t="s">
        <v>373</v>
      </c>
      <c r="E102" s="82" t="s">
        <v>372</v>
      </c>
      <c r="F102" s="107">
        <v>50</v>
      </c>
      <c r="G102" s="108"/>
      <c r="H102" s="108"/>
      <c r="I102" s="108"/>
      <c r="J102" s="108"/>
      <c r="K102" s="108">
        <v>262500</v>
      </c>
      <c r="L102" s="108">
        <v>0</v>
      </c>
      <c r="M102" s="108">
        <v>254450</v>
      </c>
      <c r="N102" s="108">
        <f>SUM(G102:M102)</f>
        <v>516950</v>
      </c>
      <c r="O102" s="82" t="s">
        <v>374</v>
      </c>
      <c r="P102" s="71"/>
      <c r="Q102" s="63"/>
      <c r="R102" s="63"/>
      <c r="S102" s="55"/>
      <c r="T102" s="55"/>
      <c r="U102" s="55"/>
      <c r="V102" s="55"/>
      <c r="W102" s="55"/>
      <c r="X102" s="55"/>
    </row>
    <row r="103" spans="1:24" ht="16.5" customHeight="1">
      <c r="A103" s="65"/>
      <c r="B103" s="104"/>
      <c r="C103" s="105" t="s">
        <v>213</v>
      </c>
      <c r="D103" s="106"/>
      <c r="E103" s="106"/>
      <c r="F103" s="107"/>
      <c r="G103" s="108"/>
      <c r="H103" s="108"/>
      <c r="I103" s="108"/>
      <c r="J103" s="108"/>
      <c r="K103" s="108"/>
      <c r="L103" s="108"/>
      <c r="M103" s="108"/>
      <c r="N103" s="108"/>
      <c r="O103" s="82"/>
      <c r="P103" s="71"/>
      <c r="Q103" s="55"/>
      <c r="R103" s="55"/>
      <c r="S103" s="55"/>
      <c r="T103" s="55"/>
      <c r="U103" s="55"/>
      <c r="V103" s="55"/>
      <c r="W103" s="55"/>
      <c r="X103" s="55"/>
    </row>
    <row r="104" spans="1:24" ht="26.25" customHeight="1">
      <c r="A104" s="65"/>
      <c r="B104" s="165">
        <v>66</v>
      </c>
      <c r="C104" s="70" t="s">
        <v>212</v>
      </c>
      <c r="D104" s="70" t="s">
        <v>318</v>
      </c>
      <c r="E104" s="70" t="s">
        <v>160</v>
      </c>
      <c r="F104" s="71" t="s">
        <v>231</v>
      </c>
      <c r="G104" s="109">
        <v>0</v>
      </c>
      <c r="H104" s="109">
        <v>0</v>
      </c>
      <c r="I104" s="109">
        <v>0</v>
      </c>
      <c r="J104" s="109">
        <v>0</v>
      </c>
      <c r="K104" s="109">
        <v>91000</v>
      </c>
      <c r="L104" s="109">
        <v>0</v>
      </c>
      <c r="M104" s="109">
        <v>0</v>
      </c>
      <c r="N104" s="109">
        <f t="shared" ref="N104:N110" si="16">SUM(G104:M104)</f>
        <v>91000</v>
      </c>
      <c r="O104" s="163"/>
      <c r="P104" s="81"/>
      <c r="Q104" s="55"/>
      <c r="R104" s="55"/>
      <c r="S104" s="55"/>
      <c r="T104" s="55"/>
      <c r="U104" s="55"/>
      <c r="V104" s="55"/>
      <c r="W104" s="55"/>
      <c r="X104" s="55"/>
    </row>
    <row r="105" spans="1:24" ht="26.25" customHeight="1">
      <c r="A105" s="65"/>
      <c r="B105" s="71">
        <v>67</v>
      </c>
      <c r="C105" s="70" t="s">
        <v>210</v>
      </c>
      <c r="D105" s="73" t="s">
        <v>319</v>
      </c>
      <c r="E105" s="70" t="s">
        <v>160</v>
      </c>
      <c r="F105" s="71" t="s">
        <v>45</v>
      </c>
      <c r="G105" s="109">
        <v>0</v>
      </c>
      <c r="H105" s="109">
        <v>0</v>
      </c>
      <c r="I105" s="109">
        <v>0</v>
      </c>
      <c r="J105" s="109">
        <v>0</v>
      </c>
      <c r="K105" s="109">
        <v>38500</v>
      </c>
      <c r="L105" s="109">
        <v>0</v>
      </c>
      <c r="M105" s="109">
        <v>0</v>
      </c>
      <c r="N105" s="109">
        <f t="shared" si="16"/>
        <v>38500</v>
      </c>
      <c r="O105" s="80"/>
      <c r="P105" s="81"/>
      <c r="Q105" s="55"/>
      <c r="R105" s="55"/>
      <c r="S105" s="55"/>
      <c r="T105" s="55"/>
      <c r="U105" s="55"/>
      <c r="V105" s="55"/>
      <c r="W105" s="55"/>
      <c r="X105" s="55"/>
    </row>
    <row r="106" spans="1:24" ht="22.5">
      <c r="A106" s="65"/>
      <c r="B106" s="71">
        <v>68</v>
      </c>
      <c r="C106" s="70" t="s">
        <v>210</v>
      </c>
      <c r="D106" s="70" t="s">
        <v>320</v>
      </c>
      <c r="E106" s="70" t="s">
        <v>160</v>
      </c>
      <c r="F106" s="71" t="s">
        <v>45</v>
      </c>
      <c r="G106" s="109">
        <v>0</v>
      </c>
      <c r="H106" s="109">
        <v>0</v>
      </c>
      <c r="I106" s="109">
        <v>0</v>
      </c>
      <c r="J106" s="109">
        <v>0</v>
      </c>
      <c r="K106" s="109">
        <v>38500</v>
      </c>
      <c r="L106" s="109">
        <v>0</v>
      </c>
      <c r="M106" s="109">
        <v>0</v>
      </c>
      <c r="N106" s="109">
        <f t="shared" si="16"/>
        <v>38500</v>
      </c>
      <c r="O106" s="80"/>
      <c r="P106" s="81"/>
      <c r="Q106" s="55"/>
      <c r="R106" s="55"/>
      <c r="S106" s="55"/>
      <c r="T106" s="55"/>
      <c r="U106" s="55"/>
      <c r="V106" s="55"/>
      <c r="W106" s="55"/>
      <c r="X106" s="55"/>
    </row>
    <row r="107" spans="1:24" ht="22.5">
      <c r="A107" s="65"/>
      <c r="B107" s="71">
        <v>69</v>
      </c>
      <c r="C107" s="70" t="s">
        <v>210</v>
      </c>
      <c r="D107" s="70" t="s">
        <v>321</v>
      </c>
      <c r="E107" s="70"/>
      <c r="F107" s="71" t="s">
        <v>325</v>
      </c>
      <c r="G107" s="109">
        <v>0</v>
      </c>
      <c r="H107" s="109">
        <v>0</v>
      </c>
      <c r="I107" s="109">
        <v>0</v>
      </c>
      <c r="J107" s="109">
        <v>0</v>
      </c>
      <c r="K107" s="109">
        <v>98000</v>
      </c>
      <c r="L107" s="109">
        <v>0</v>
      </c>
      <c r="M107" s="109">
        <v>0</v>
      </c>
      <c r="N107" s="109">
        <f t="shared" si="16"/>
        <v>98000</v>
      </c>
      <c r="O107" s="80"/>
      <c r="P107" s="81"/>
      <c r="Q107" s="55"/>
      <c r="R107" s="55"/>
      <c r="S107" s="55"/>
      <c r="T107" s="55"/>
      <c r="U107" s="55"/>
      <c r="V107" s="55"/>
      <c r="W107" s="55"/>
      <c r="X107" s="55"/>
    </row>
    <row r="108" spans="1:24" ht="22.5">
      <c r="A108" s="65"/>
      <c r="B108" s="71">
        <v>70</v>
      </c>
      <c r="C108" s="70" t="s">
        <v>210</v>
      </c>
      <c r="D108" s="70" t="s">
        <v>322</v>
      </c>
      <c r="E108" s="70"/>
      <c r="F108" s="71" t="s">
        <v>326</v>
      </c>
      <c r="G108" s="109">
        <v>0</v>
      </c>
      <c r="H108" s="109">
        <v>0</v>
      </c>
      <c r="I108" s="109">
        <v>0</v>
      </c>
      <c r="J108" s="109">
        <v>0</v>
      </c>
      <c r="K108" s="109">
        <v>38500</v>
      </c>
      <c r="L108" s="109">
        <v>0</v>
      </c>
      <c r="M108" s="109">
        <v>0</v>
      </c>
      <c r="N108" s="109">
        <f t="shared" si="16"/>
        <v>38500</v>
      </c>
      <c r="O108" s="80"/>
      <c r="P108" s="81"/>
      <c r="Q108" s="55"/>
      <c r="R108" s="55"/>
      <c r="S108" s="55"/>
      <c r="T108" s="55"/>
      <c r="U108" s="55"/>
      <c r="V108" s="55"/>
      <c r="W108" s="55"/>
      <c r="X108" s="55"/>
    </row>
    <row r="109" spans="1:24" ht="22.5">
      <c r="A109" s="65"/>
      <c r="B109" s="71">
        <v>71</v>
      </c>
      <c r="C109" s="70" t="s">
        <v>323</v>
      </c>
      <c r="D109" s="70" t="s">
        <v>324</v>
      </c>
      <c r="E109" s="70"/>
      <c r="F109" s="71" t="s">
        <v>40</v>
      </c>
      <c r="G109" s="109">
        <v>0</v>
      </c>
      <c r="H109" s="109">
        <v>0</v>
      </c>
      <c r="I109" s="109">
        <v>0</v>
      </c>
      <c r="J109" s="109">
        <v>0</v>
      </c>
      <c r="K109" s="109">
        <v>45500</v>
      </c>
      <c r="L109" s="109">
        <v>0</v>
      </c>
      <c r="M109" s="109">
        <v>0</v>
      </c>
      <c r="N109" s="109">
        <f t="shared" si="16"/>
        <v>45500</v>
      </c>
      <c r="O109" s="80"/>
      <c r="P109" s="81"/>
      <c r="Q109" s="55"/>
      <c r="R109" s="55"/>
      <c r="S109" s="55"/>
      <c r="T109" s="55"/>
      <c r="U109" s="55"/>
      <c r="V109" s="55"/>
      <c r="W109" s="55"/>
      <c r="X109" s="55"/>
    </row>
    <row r="110" spans="1:24" ht="22.5">
      <c r="A110" s="65"/>
      <c r="B110" s="71">
        <v>72</v>
      </c>
      <c r="C110" s="70" t="s">
        <v>210</v>
      </c>
      <c r="D110" s="70" t="s">
        <v>211</v>
      </c>
      <c r="E110" s="70" t="s">
        <v>160</v>
      </c>
      <c r="F110" s="71" t="s">
        <v>40</v>
      </c>
      <c r="G110" s="109">
        <v>0</v>
      </c>
      <c r="H110" s="109">
        <v>0</v>
      </c>
      <c r="I110" s="109">
        <v>0</v>
      </c>
      <c r="J110" s="109">
        <v>0</v>
      </c>
      <c r="K110" s="109">
        <v>98000</v>
      </c>
      <c r="L110" s="109">
        <v>0</v>
      </c>
      <c r="M110" s="109">
        <v>0</v>
      </c>
      <c r="N110" s="109">
        <f t="shared" si="16"/>
        <v>98000</v>
      </c>
      <c r="O110" s="80"/>
      <c r="P110" s="81"/>
      <c r="Q110" s="55"/>
      <c r="R110" s="55"/>
      <c r="S110" s="55"/>
      <c r="T110" s="55"/>
      <c r="U110" s="55"/>
      <c r="V110" s="55"/>
      <c r="W110" s="55"/>
      <c r="X110" s="55"/>
    </row>
    <row r="111" spans="1:24" ht="15.75" customHeight="1">
      <c r="A111" s="65"/>
      <c r="B111" s="103"/>
      <c r="C111" s="110" t="s">
        <v>214</v>
      </c>
      <c r="D111" s="111"/>
      <c r="E111" s="111"/>
      <c r="F111" s="112"/>
      <c r="G111" s="101"/>
      <c r="H111" s="101"/>
      <c r="I111" s="101"/>
      <c r="J111" s="101"/>
      <c r="K111" s="101">
        <f>K105+K106+K110+K104+K107+K108+K109</f>
        <v>448000</v>
      </c>
      <c r="L111" s="101">
        <f>L105+L106+L110+L104</f>
        <v>0</v>
      </c>
      <c r="M111" s="101">
        <f>M105+M106+M110+M104</f>
        <v>0</v>
      </c>
      <c r="N111" s="101">
        <f>N105+N106+N110+N104+N107+N108+N109</f>
        <v>448000</v>
      </c>
      <c r="O111" s="75"/>
      <c r="P111" s="102"/>
      <c r="Q111" s="55"/>
      <c r="R111" s="55"/>
      <c r="S111" s="55"/>
      <c r="T111" s="55"/>
      <c r="U111" s="55"/>
      <c r="V111" s="55"/>
      <c r="W111" s="55"/>
      <c r="X111" s="55"/>
    </row>
    <row r="112" spans="1:24" ht="33.75">
      <c r="A112" s="65"/>
      <c r="B112" s="396" t="s">
        <v>49</v>
      </c>
      <c r="C112" s="396"/>
      <c r="D112" s="396"/>
      <c r="E112" s="396"/>
      <c r="F112" s="396"/>
      <c r="G112" s="90">
        <f>D938-D938</f>
        <v>0</v>
      </c>
      <c r="H112" s="90">
        <f t="shared" ref="H112:N112" si="17">H47+H86+H99</f>
        <v>9900</v>
      </c>
      <c r="I112" s="90">
        <f t="shared" si="17"/>
        <v>19200</v>
      </c>
      <c r="J112" s="90">
        <f t="shared" si="17"/>
        <v>42350</v>
      </c>
      <c r="K112" s="90">
        <f t="shared" si="17"/>
        <v>210550</v>
      </c>
      <c r="L112" s="90">
        <f t="shared" si="17"/>
        <v>177400</v>
      </c>
      <c r="M112" s="90">
        <f t="shared" si="17"/>
        <v>346500</v>
      </c>
      <c r="N112" s="90">
        <f t="shared" si="17"/>
        <v>828850</v>
      </c>
      <c r="O112" s="76" t="s">
        <v>59</v>
      </c>
      <c r="P112" s="92"/>
      <c r="Q112" s="63"/>
      <c r="R112" s="55"/>
      <c r="S112" s="55"/>
      <c r="T112" s="58"/>
      <c r="U112" s="55"/>
      <c r="V112" s="55"/>
      <c r="W112" s="55"/>
      <c r="X112" s="55"/>
    </row>
    <row r="113" spans="1:24" ht="22.5">
      <c r="A113" s="65"/>
      <c r="B113" s="396"/>
      <c r="C113" s="396"/>
      <c r="D113" s="396"/>
      <c r="E113" s="396"/>
      <c r="F113" s="396"/>
      <c r="G113" s="113">
        <f>SUM(G48+G87+G100)</f>
        <v>36000</v>
      </c>
      <c r="H113" s="113">
        <f>SUM(H48+H87+H100)</f>
        <v>16700</v>
      </c>
      <c r="I113" s="113">
        <f>SUM(I48+I87+I100)</f>
        <v>24540</v>
      </c>
      <c r="J113" s="113">
        <f>SUM(J48+J87+J100)</f>
        <v>77000</v>
      </c>
      <c r="K113" s="113">
        <f>SUM(K48+K87+K100+K102)</f>
        <v>450250</v>
      </c>
      <c r="L113" s="113">
        <f>SUM(L48+L87+L100)</f>
        <v>35580</v>
      </c>
      <c r="M113" s="113">
        <f>SUM(M48+M87+M100+M102)</f>
        <v>661450</v>
      </c>
      <c r="N113" s="113">
        <f>SUM(N48+N87+N100+N102)</f>
        <v>1301520</v>
      </c>
      <c r="O113" s="76" t="s">
        <v>17</v>
      </c>
      <c r="P113" s="92"/>
      <c r="Q113" s="63">
        <f>N48+N87+N100</f>
        <v>784570</v>
      </c>
      <c r="R113" s="63">
        <f>M113+L113+K113+J113+I113+H113+G113</f>
        <v>1301520</v>
      </c>
      <c r="S113" s="55"/>
      <c r="T113" s="55"/>
      <c r="U113" s="55"/>
      <c r="V113" s="55"/>
      <c r="W113" s="55"/>
      <c r="X113" s="55"/>
    </row>
    <row r="114" spans="1:24" ht="21" customHeight="1">
      <c r="A114" s="65"/>
      <c r="B114" s="396"/>
      <c r="C114" s="396"/>
      <c r="D114" s="396"/>
      <c r="E114" s="396"/>
      <c r="F114" s="396"/>
      <c r="G114" s="113">
        <f>G105+G106+G110+G107+G108+G109</f>
        <v>0</v>
      </c>
      <c r="H114" s="113">
        <f>H105+H106+H110+H107+H108+H109</f>
        <v>0</v>
      </c>
      <c r="I114" s="113">
        <f>I105+I106+I110+I107+I108+I109</f>
        <v>0</v>
      </c>
      <c r="J114" s="113">
        <f>J105+J106+J110+J107+J108+J109</f>
        <v>0</v>
      </c>
      <c r="K114" s="113">
        <f>K111</f>
        <v>448000</v>
      </c>
      <c r="L114" s="113">
        <f>L105+L106+L110+L107+L108+L109</f>
        <v>0</v>
      </c>
      <c r="M114" s="113">
        <f>M105+M106+M110+M107+M108+M109</f>
        <v>0</v>
      </c>
      <c r="N114" s="113">
        <f>SUM(G114:M114)</f>
        <v>448000</v>
      </c>
      <c r="O114" s="76" t="s">
        <v>218</v>
      </c>
      <c r="P114" s="92"/>
      <c r="Q114" s="55"/>
      <c r="R114" s="55"/>
      <c r="S114" s="55"/>
      <c r="T114" s="55"/>
      <c r="U114" s="55"/>
      <c r="V114" s="55"/>
      <c r="W114" s="55"/>
      <c r="X114" s="55"/>
    </row>
    <row r="115" spans="1:24" ht="22.5">
      <c r="A115" s="65"/>
      <c r="B115" s="397"/>
      <c r="C115" s="397"/>
      <c r="D115" s="397"/>
      <c r="E115" s="397"/>
      <c r="F115" s="397"/>
      <c r="G115" s="113">
        <f t="shared" ref="G115:N115" si="18">G88+G49</f>
        <v>9000</v>
      </c>
      <c r="H115" s="113">
        <f t="shared" si="18"/>
        <v>10000</v>
      </c>
      <c r="I115" s="113">
        <f t="shared" si="18"/>
        <v>9400</v>
      </c>
      <c r="J115" s="113">
        <f t="shared" si="18"/>
        <v>666</v>
      </c>
      <c r="K115" s="113">
        <f t="shared" si="18"/>
        <v>80200</v>
      </c>
      <c r="L115" s="113">
        <f t="shared" si="18"/>
        <v>72912</v>
      </c>
      <c r="M115" s="113">
        <f t="shared" si="18"/>
        <v>5835</v>
      </c>
      <c r="N115" s="113">
        <f t="shared" si="18"/>
        <v>188013</v>
      </c>
      <c r="O115" s="76" t="s">
        <v>70</v>
      </c>
      <c r="P115" s="92"/>
      <c r="Q115" s="64"/>
      <c r="R115" s="63"/>
      <c r="S115" s="55"/>
      <c r="T115" s="55"/>
      <c r="U115" s="55"/>
      <c r="V115" s="55"/>
      <c r="W115" s="55"/>
      <c r="X115" s="55"/>
    </row>
    <row r="116" spans="1:24">
      <c r="Q116" s="64"/>
      <c r="R116" s="60"/>
    </row>
    <row r="117" spans="1:24">
      <c r="Q117" s="64"/>
      <c r="R117" s="60"/>
    </row>
    <row r="118" spans="1:24">
      <c r="C118" t="s">
        <v>50</v>
      </c>
      <c r="F118" t="s">
        <v>51</v>
      </c>
      <c r="N118" t="s">
        <v>229</v>
      </c>
      <c r="Q118" s="64"/>
      <c r="R118" s="60"/>
      <c r="S118" s="60"/>
    </row>
    <row r="119" spans="1:24">
      <c r="Q119" s="64"/>
      <c r="R119" s="60"/>
    </row>
    <row r="120" spans="1:24">
      <c r="D120" s="126" t="s">
        <v>232</v>
      </c>
      <c r="N120" s="60"/>
      <c r="R120" s="6"/>
    </row>
    <row r="121" spans="1:24">
      <c r="D121" s="51" t="s">
        <v>198</v>
      </c>
      <c r="E121" s="51"/>
      <c r="F121" s="51"/>
      <c r="G121" s="120">
        <f>G113+H113</f>
        <v>52700</v>
      </c>
      <c r="H121" s="121"/>
      <c r="I121" s="127">
        <f>I113</f>
        <v>24540</v>
      </c>
      <c r="J121" s="127">
        <f>J113</f>
        <v>77000</v>
      </c>
      <c r="K121" s="127">
        <f>K113+L113+M113</f>
        <v>1147280</v>
      </c>
      <c r="L121" s="119"/>
      <c r="M121" s="119"/>
      <c r="N121" s="119"/>
      <c r="O121" s="119"/>
    </row>
    <row r="122" spans="1:24">
      <c r="D122" s="128" t="s">
        <v>233</v>
      </c>
      <c r="E122" s="53"/>
      <c r="F122" s="53"/>
      <c r="G122" s="122">
        <f>G112+H112</f>
        <v>9900</v>
      </c>
      <c r="H122" s="123"/>
      <c r="I122" s="124">
        <f>I112</f>
        <v>19200</v>
      </c>
      <c r="J122" s="124">
        <f>J112</f>
        <v>42350</v>
      </c>
      <c r="K122" s="124">
        <f>K112+L112+M112</f>
        <v>734450</v>
      </c>
      <c r="L122" s="121"/>
      <c r="M122" s="121"/>
      <c r="N122" s="121"/>
      <c r="O122" s="121"/>
      <c r="P122" s="51"/>
    </row>
    <row r="123" spans="1:24">
      <c r="D123" s="51"/>
      <c r="E123" s="51"/>
      <c r="F123" s="51"/>
      <c r="G123" s="120"/>
      <c r="H123" s="121"/>
      <c r="I123" s="121"/>
      <c r="J123" s="121"/>
      <c r="K123" s="121"/>
      <c r="L123" s="121"/>
      <c r="M123" s="121"/>
      <c r="N123" s="121"/>
      <c r="O123" s="121"/>
      <c r="P123" s="51"/>
    </row>
    <row r="124" spans="1:24">
      <c r="D124" s="51"/>
      <c r="E124" s="51"/>
      <c r="F124" s="51"/>
      <c r="G124" s="120"/>
      <c r="H124" s="120"/>
      <c r="I124" s="120"/>
      <c r="J124" s="120"/>
      <c r="K124" s="120"/>
      <c r="L124" s="120"/>
      <c r="M124" s="120"/>
      <c r="N124" s="121"/>
      <c r="O124" s="121"/>
      <c r="P124" s="51"/>
    </row>
    <row r="125" spans="1:24">
      <c r="D125" s="51"/>
      <c r="E125" s="51"/>
      <c r="F125" s="51"/>
      <c r="G125" s="120"/>
      <c r="H125" s="120"/>
      <c r="I125" s="120"/>
      <c r="J125" s="120"/>
      <c r="K125" s="120"/>
      <c r="L125" s="120"/>
      <c r="M125" s="120"/>
      <c r="N125" s="59"/>
      <c r="O125" s="119"/>
    </row>
    <row r="126" spans="1:24">
      <c r="E126" s="5"/>
      <c r="K126" s="59"/>
    </row>
    <row r="127" spans="1:24">
      <c r="D127" s="129" t="s">
        <v>161</v>
      </c>
      <c r="E127" s="129"/>
      <c r="F127" s="129">
        <v>212</v>
      </c>
      <c r="G127" s="129"/>
      <c r="H127" s="129"/>
      <c r="I127" s="129">
        <v>222</v>
      </c>
      <c r="J127" s="129">
        <v>226</v>
      </c>
      <c r="K127" s="129"/>
      <c r="L127" s="129"/>
      <c r="M127" s="129"/>
      <c r="N127" s="129">
        <v>290</v>
      </c>
      <c r="O127" s="132" t="s">
        <v>160</v>
      </c>
      <c r="P127" s="61"/>
    </row>
    <row r="128" spans="1:24">
      <c r="D128" s="129" t="s">
        <v>162</v>
      </c>
      <c r="E128" s="130"/>
      <c r="F128" s="129"/>
      <c r="G128" s="130"/>
      <c r="H128" s="130"/>
      <c r="I128" s="130"/>
      <c r="J128" s="130"/>
      <c r="K128" s="130"/>
      <c r="L128" s="130"/>
      <c r="M128" s="130"/>
      <c r="N128" s="130"/>
      <c r="O128" s="133">
        <f>N105</f>
        <v>38500</v>
      </c>
      <c r="P128" s="62"/>
    </row>
    <row r="129" spans="4:16">
      <c r="D129" s="129" t="s">
        <v>163</v>
      </c>
      <c r="E129" s="130"/>
      <c r="F129" s="130">
        <f>G129+H129</f>
        <v>8250</v>
      </c>
      <c r="G129" s="130">
        <f t="shared" ref="G129:M129" si="19">G18+G56+G57+G61</f>
        <v>5750</v>
      </c>
      <c r="H129" s="130">
        <f t="shared" si="19"/>
        <v>2500</v>
      </c>
      <c r="I129" s="130">
        <f t="shared" si="19"/>
        <v>6200</v>
      </c>
      <c r="J129" s="130">
        <f t="shared" si="19"/>
        <v>11000</v>
      </c>
      <c r="K129" s="130">
        <f t="shared" si="19"/>
        <v>38000</v>
      </c>
      <c r="L129" s="130">
        <f t="shared" si="19"/>
        <v>9000</v>
      </c>
      <c r="M129" s="130">
        <f t="shared" si="19"/>
        <v>70950</v>
      </c>
      <c r="N129" s="130">
        <f>K129+L129+M129</f>
        <v>117950</v>
      </c>
      <c r="O129" s="133">
        <f>N106</f>
        <v>38500</v>
      </c>
      <c r="P129" s="62"/>
    </row>
    <row r="130" spans="4:16">
      <c r="D130" s="129" t="s">
        <v>18</v>
      </c>
      <c r="E130" s="130"/>
      <c r="F130" s="130">
        <f t="shared" ref="F130:F139" si="20">G130+H130</f>
        <v>7550</v>
      </c>
      <c r="G130" s="130">
        <f>G23+G24+G25+G26</f>
        <v>5250</v>
      </c>
      <c r="H130" s="130">
        <f t="shared" ref="H130:M130" si="21">H23+H24+H25+H26</f>
        <v>2300</v>
      </c>
      <c r="I130" s="130">
        <f t="shared" si="21"/>
        <v>2180</v>
      </c>
      <c r="J130" s="130">
        <f t="shared" si="21"/>
        <v>12100</v>
      </c>
      <c r="K130" s="130">
        <f t="shared" si="21"/>
        <v>39500</v>
      </c>
      <c r="L130" s="130">
        <f t="shared" si="21"/>
        <v>0</v>
      </c>
      <c r="M130" s="130">
        <f t="shared" si="21"/>
        <v>93500</v>
      </c>
      <c r="N130" s="130">
        <f t="shared" ref="N130:N139" si="22">K130+L130+M130</f>
        <v>133000</v>
      </c>
      <c r="O130" s="133"/>
      <c r="P130" s="62"/>
    </row>
    <row r="131" spans="4:16">
      <c r="D131" s="129" t="s">
        <v>164</v>
      </c>
      <c r="E131" s="130"/>
      <c r="F131" s="130">
        <f t="shared" si="20"/>
        <v>3550</v>
      </c>
      <c r="G131" s="130">
        <f t="shared" ref="G131:M131" si="23">G29+G66</f>
        <v>2250</v>
      </c>
      <c r="H131" s="130">
        <f t="shared" si="23"/>
        <v>1300</v>
      </c>
      <c r="I131" s="130">
        <f t="shared" si="23"/>
        <v>3000</v>
      </c>
      <c r="J131" s="130">
        <f t="shared" si="23"/>
        <v>5500</v>
      </c>
      <c r="K131" s="130">
        <f t="shared" si="23"/>
        <v>26750</v>
      </c>
      <c r="L131" s="130">
        <f t="shared" si="23"/>
        <v>12910</v>
      </c>
      <c r="M131" s="130">
        <f t="shared" si="23"/>
        <v>58850</v>
      </c>
      <c r="N131" s="130">
        <f t="shared" si="22"/>
        <v>98510</v>
      </c>
      <c r="O131" s="133"/>
      <c r="P131" s="62"/>
    </row>
    <row r="132" spans="4:16">
      <c r="D132" s="129" t="s">
        <v>165</v>
      </c>
      <c r="E132" s="130"/>
      <c r="F132" s="130">
        <f t="shared" si="20"/>
        <v>0</v>
      </c>
      <c r="G132" s="129"/>
      <c r="H132" s="129"/>
      <c r="I132" s="129"/>
      <c r="J132" s="129"/>
      <c r="K132" s="129"/>
      <c r="L132" s="129"/>
      <c r="M132" s="129"/>
      <c r="N132" s="130">
        <f t="shared" si="22"/>
        <v>0</v>
      </c>
      <c r="O132" s="133"/>
      <c r="P132" s="62"/>
    </row>
    <row r="133" spans="4:16">
      <c r="D133" s="129" t="s">
        <v>166</v>
      </c>
      <c r="E133" s="130"/>
      <c r="F133" s="130">
        <f t="shared" si="20"/>
        <v>0</v>
      </c>
      <c r="G133" s="129"/>
      <c r="H133" s="129"/>
      <c r="I133" s="129"/>
      <c r="J133" s="129"/>
      <c r="K133" s="129"/>
      <c r="L133" s="129"/>
      <c r="M133" s="129"/>
      <c r="N133" s="130">
        <f t="shared" si="22"/>
        <v>0</v>
      </c>
      <c r="O133" s="133"/>
      <c r="P133" s="62"/>
    </row>
    <row r="134" spans="4:16">
      <c r="D134" s="129" t="s">
        <v>167</v>
      </c>
      <c r="E134" s="130"/>
      <c r="F134" s="130">
        <f t="shared" si="20"/>
        <v>0</v>
      </c>
      <c r="G134" s="129"/>
      <c r="H134" s="129"/>
      <c r="I134" s="129"/>
      <c r="J134" s="129"/>
      <c r="K134" s="129"/>
      <c r="L134" s="129"/>
      <c r="M134" s="129"/>
      <c r="N134" s="130">
        <f t="shared" si="22"/>
        <v>0</v>
      </c>
      <c r="O134" s="133"/>
      <c r="P134" s="62"/>
    </row>
    <row r="135" spans="4:16">
      <c r="D135" s="129" t="s">
        <v>168</v>
      </c>
      <c r="E135" s="130"/>
      <c r="F135" s="130">
        <f t="shared" si="20"/>
        <v>0</v>
      </c>
      <c r="G135" s="129"/>
      <c r="H135" s="129"/>
      <c r="I135" s="129"/>
      <c r="J135" s="129"/>
      <c r="K135" s="129"/>
      <c r="L135" s="129"/>
      <c r="M135" s="129"/>
      <c r="N135" s="130">
        <f t="shared" si="22"/>
        <v>0</v>
      </c>
      <c r="O135" s="133"/>
      <c r="P135" s="62"/>
    </row>
    <row r="136" spans="4:16">
      <c r="D136" s="129" t="s">
        <v>169</v>
      </c>
      <c r="E136" s="130"/>
      <c r="F136" s="130">
        <f t="shared" si="20"/>
        <v>0</v>
      </c>
      <c r="G136" s="130"/>
      <c r="H136" s="130"/>
      <c r="I136" s="130"/>
      <c r="J136" s="130"/>
      <c r="K136" s="130"/>
      <c r="L136" s="130"/>
      <c r="M136" s="130"/>
      <c r="N136" s="130">
        <f t="shared" si="22"/>
        <v>0</v>
      </c>
      <c r="O136" s="133">
        <f>N110</f>
        <v>98000</v>
      </c>
      <c r="P136" s="62"/>
    </row>
    <row r="137" spans="4:16">
      <c r="D137" s="129" t="s">
        <v>170</v>
      </c>
      <c r="E137" s="130"/>
      <c r="F137" s="130">
        <f t="shared" si="20"/>
        <v>22650</v>
      </c>
      <c r="G137" s="130">
        <f t="shared" ref="G137:M137" si="24">G34+G76+G97</f>
        <v>15750</v>
      </c>
      <c r="H137" s="130">
        <f t="shared" si="24"/>
        <v>6900</v>
      </c>
      <c r="I137" s="130">
        <f t="shared" si="24"/>
        <v>6000</v>
      </c>
      <c r="J137" s="130">
        <f t="shared" si="24"/>
        <v>34650</v>
      </c>
      <c r="K137" s="130">
        <f t="shared" si="24"/>
        <v>63000</v>
      </c>
      <c r="L137" s="130">
        <f t="shared" si="24"/>
        <v>0</v>
      </c>
      <c r="M137" s="130">
        <f t="shared" si="24"/>
        <v>138600</v>
      </c>
      <c r="N137" s="130">
        <f t="shared" si="22"/>
        <v>201600</v>
      </c>
      <c r="O137" s="133"/>
      <c r="P137" s="62"/>
    </row>
    <row r="138" spans="4:16">
      <c r="D138" s="129" t="s">
        <v>171</v>
      </c>
      <c r="E138" s="130"/>
      <c r="F138" s="130">
        <f t="shared" si="20"/>
        <v>0</v>
      </c>
      <c r="G138" s="130"/>
      <c r="H138" s="130"/>
      <c r="I138" s="130"/>
      <c r="J138" s="130"/>
      <c r="K138" s="130"/>
      <c r="L138" s="130"/>
      <c r="M138" s="130"/>
      <c r="N138" s="130">
        <f t="shared" si="22"/>
        <v>0</v>
      </c>
      <c r="O138" s="133"/>
      <c r="P138" s="62"/>
    </row>
    <row r="139" spans="4:16">
      <c r="D139" s="129" t="s">
        <v>172</v>
      </c>
      <c r="E139" s="130"/>
      <c r="F139" s="130" t="e">
        <f t="shared" si="20"/>
        <v>#REF!</v>
      </c>
      <c r="G139" s="130" t="e">
        <f>G40++G79+G81+G84+#REF!</f>
        <v>#REF!</v>
      </c>
      <c r="H139" s="130" t="e">
        <f>H40++H79+H81+H84+#REF!</f>
        <v>#REF!</v>
      </c>
      <c r="I139" s="130" t="e">
        <f>I40++I79+I81+I84+#REF!</f>
        <v>#REF!</v>
      </c>
      <c r="J139" s="130" t="e">
        <f>J40++J79+J81+J84+#REF!</f>
        <v>#REF!</v>
      </c>
      <c r="K139" s="130" t="e">
        <f>K40++K79+K81+K84+#REF!</f>
        <v>#REF!</v>
      </c>
      <c r="L139" s="130" t="e">
        <f>L40++L79+L81+L84+#REF!</f>
        <v>#REF!</v>
      </c>
      <c r="M139" s="130" t="e">
        <f>M40++M79+M81+M84+#REF!</f>
        <v>#REF!</v>
      </c>
      <c r="N139" s="130" t="e">
        <f t="shared" si="22"/>
        <v>#REF!</v>
      </c>
      <c r="O139" s="133" t="e">
        <f>#REF!</f>
        <v>#REF!</v>
      </c>
      <c r="P139" s="62"/>
    </row>
    <row r="140" spans="4:16"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30"/>
      <c r="O140" s="132"/>
      <c r="P140" s="61"/>
    </row>
    <row r="141" spans="4:16">
      <c r="D141" s="129" t="s">
        <v>13</v>
      </c>
      <c r="E141" s="129"/>
      <c r="F141" s="130" t="e">
        <f>SUM(F128:F139)</f>
        <v>#REF!</v>
      </c>
      <c r="G141" s="130" t="e">
        <f>SUM(G128:G139)</f>
        <v>#REF!</v>
      </c>
      <c r="H141" s="130" t="e">
        <f>SUM(H128:H139)</f>
        <v>#REF!</v>
      </c>
      <c r="I141" s="129" t="e">
        <f t="shared" ref="I141:M141" si="25">SUM(I128:I139)</f>
        <v>#REF!</v>
      </c>
      <c r="J141" s="129" t="e">
        <f t="shared" si="25"/>
        <v>#REF!</v>
      </c>
      <c r="K141" s="129" t="e">
        <f t="shared" si="25"/>
        <v>#REF!</v>
      </c>
      <c r="L141" s="129" t="e">
        <f t="shared" si="25"/>
        <v>#REF!</v>
      </c>
      <c r="M141" s="129" t="e">
        <f t="shared" si="25"/>
        <v>#REF!</v>
      </c>
      <c r="N141" s="130" t="e">
        <f>SUM(N128:N139)</f>
        <v>#REF!</v>
      </c>
      <c r="O141" s="133" t="e">
        <f>SUM(O128:O139)</f>
        <v>#REF!</v>
      </c>
      <c r="P141" s="61"/>
    </row>
    <row r="142" spans="4:16">
      <c r="D142" s="51"/>
      <c r="E142" s="51"/>
      <c r="F142" s="51"/>
      <c r="G142" s="131" t="e">
        <f>G121-F141</f>
        <v>#REF!</v>
      </c>
      <c r="H142" s="131"/>
      <c r="I142" s="131" t="e">
        <f>I121-I141</f>
        <v>#REF!</v>
      </c>
      <c r="J142" s="131" t="e">
        <f>J121-J141</f>
        <v>#REF!</v>
      </c>
      <c r="K142" s="131"/>
      <c r="L142" s="131"/>
      <c r="M142" s="131"/>
      <c r="N142" s="131" t="e">
        <f>K121-N141</f>
        <v>#REF!</v>
      </c>
      <c r="O142" s="134" t="e">
        <f>N111-O141</f>
        <v>#REF!</v>
      </c>
    </row>
  </sheetData>
  <mergeCells count="64">
    <mergeCell ref="D81:D82"/>
    <mergeCell ref="P79:P80"/>
    <mergeCell ref="P81:P82"/>
    <mergeCell ref="B97:B98"/>
    <mergeCell ref="C97:C98"/>
    <mergeCell ref="D97:D98"/>
    <mergeCell ref="E97:E98"/>
    <mergeCell ref="E91:E92"/>
    <mergeCell ref="D91:D92"/>
    <mergeCell ref="C91:C92"/>
    <mergeCell ref="B91:B92"/>
    <mergeCell ref="O7:O9"/>
    <mergeCell ref="P7:P9"/>
    <mergeCell ref="C100:F100"/>
    <mergeCell ref="N1:P1"/>
    <mergeCell ref="N2:P2"/>
    <mergeCell ref="N3:P3"/>
    <mergeCell ref="N4:P4"/>
    <mergeCell ref="N5:P5"/>
    <mergeCell ref="B6:P6"/>
    <mergeCell ref="G8:J8"/>
    <mergeCell ref="K8:M8"/>
    <mergeCell ref="N8:N9"/>
    <mergeCell ref="B11:N11"/>
    <mergeCell ref="B7:B9"/>
    <mergeCell ref="C7:C9"/>
    <mergeCell ref="D7:D9"/>
    <mergeCell ref="E7:E9"/>
    <mergeCell ref="F7:F9"/>
    <mergeCell ref="G7:N7"/>
    <mergeCell ref="B31:B33"/>
    <mergeCell ref="C31:C33"/>
    <mergeCell ref="B34:B35"/>
    <mergeCell ref="C34:C35"/>
    <mergeCell ref="D34:D35"/>
    <mergeCell ref="B86:F88"/>
    <mergeCell ref="B90:N90"/>
    <mergeCell ref="B61:B62"/>
    <mergeCell ref="C61:C62"/>
    <mergeCell ref="D61:D62"/>
    <mergeCell ref="E61:E62"/>
    <mergeCell ref="B84:B85"/>
    <mergeCell ref="C84:C85"/>
    <mergeCell ref="D84:D85"/>
    <mergeCell ref="E84:E85"/>
    <mergeCell ref="C79:C80"/>
    <mergeCell ref="D79:D80"/>
    <mergeCell ref="C81:C82"/>
    <mergeCell ref="B51:P51"/>
    <mergeCell ref="B99:F99"/>
    <mergeCell ref="B112:F115"/>
    <mergeCell ref="B47:F49"/>
    <mergeCell ref="B69:B70"/>
    <mergeCell ref="C69:C70"/>
    <mergeCell ref="D69:D70"/>
    <mergeCell ref="B76:B77"/>
    <mergeCell ref="C76:C77"/>
    <mergeCell ref="D76:D77"/>
    <mergeCell ref="P61:P62"/>
    <mergeCell ref="P84:P85"/>
    <mergeCell ref="E79:E80"/>
    <mergeCell ref="B79:B80"/>
    <mergeCell ref="E81:E82"/>
    <mergeCell ref="B81:B82"/>
  </mergeCells>
  <pageMargins left="0.78740157480314965" right="0.39370078740157483" top="0.59055118110236227" bottom="0.39370078740157483" header="0.51181102362204722" footer="0.51181102362204722"/>
  <pageSetup paperSize="9" scale="73" orientation="landscape" r:id="rId1"/>
  <headerFooter alignWithMargins="0"/>
  <rowBreaks count="2" manualBreakCount="2">
    <brk id="88" max="16383" man="1"/>
    <brk id="118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N77"/>
  <sheetViews>
    <sheetView topLeftCell="B64" workbookViewId="0">
      <selection activeCell="I72" sqref="I72"/>
    </sheetView>
  </sheetViews>
  <sheetFormatPr defaultRowHeight="12.75"/>
  <cols>
    <col min="1" max="1" width="0" hidden="1" customWidth="1"/>
    <col min="2" max="2" width="4" customWidth="1"/>
    <col min="3" max="3" width="67.140625" customWidth="1"/>
    <col min="4" max="4" width="9.5703125" customWidth="1"/>
    <col min="5" max="5" width="29.7109375" customWidth="1"/>
    <col min="6" max="6" width="9.28515625" customWidth="1"/>
    <col min="8" max="8" width="10.28515625" bestFit="1" customWidth="1"/>
    <col min="9" max="9" width="9" bestFit="1" customWidth="1"/>
    <col min="11" max="11" width="9.28515625" bestFit="1" customWidth="1"/>
  </cols>
  <sheetData>
    <row r="1" spans="1:1938">
      <c r="B1" s="431" t="s">
        <v>351</v>
      </c>
      <c r="C1" s="431"/>
      <c r="D1" s="431"/>
      <c r="E1" s="431"/>
      <c r="F1" s="431"/>
    </row>
    <row r="2" spans="1:1938">
      <c r="B2" s="432"/>
      <c r="C2" s="432"/>
      <c r="D2" s="432"/>
      <c r="E2" s="432"/>
      <c r="F2" s="432"/>
    </row>
    <row r="3" spans="1:1938">
      <c r="B3" s="178"/>
      <c r="C3" s="178" t="s">
        <v>352</v>
      </c>
      <c r="D3" s="178"/>
      <c r="E3" s="178"/>
      <c r="F3" s="178"/>
    </row>
    <row r="4" spans="1:1938" ht="12.6" customHeight="1">
      <c r="B4" s="415" t="s">
        <v>3</v>
      </c>
      <c r="C4" s="417" t="s">
        <v>4</v>
      </c>
      <c r="D4" s="417" t="s">
        <v>5</v>
      </c>
      <c r="E4" s="410" t="s">
        <v>353</v>
      </c>
      <c r="F4" s="369" t="s">
        <v>7</v>
      </c>
    </row>
    <row r="5" spans="1:1938" ht="12.6" customHeight="1">
      <c r="B5" s="415"/>
      <c r="C5" s="417"/>
      <c r="D5" s="417"/>
      <c r="E5" s="411"/>
      <c r="F5" s="369"/>
    </row>
    <row r="6" spans="1:1938" ht="12.6" customHeight="1">
      <c r="B6" s="416"/>
      <c r="C6" s="418"/>
      <c r="D6" s="418"/>
      <c r="E6" s="407"/>
      <c r="F6" s="369"/>
      <c r="H6" s="6"/>
    </row>
    <row r="7" spans="1:1938" ht="12.6" customHeight="1">
      <c r="B7" s="14">
        <v>1</v>
      </c>
      <c r="C7" s="14">
        <v>2</v>
      </c>
      <c r="D7" s="14">
        <v>3</v>
      </c>
      <c r="E7" s="14">
        <v>4</v>
      </c>
      <c r="F7" s="14">
        <v>5</v>
      </c>
    </row>
    <row r="8" spans="1:1938" ht="12.6" customHeight="1">
      <c r="B8" s="425" t="s">
        <v>58</v>
      </c>
      <c r="C8" s="426"/>
      <c r="D8" s="426"/>
      <c r="E8" s="426"/>
      <c r="F8" s="427"/>
    </row>
    <row r="9" spans="1:1938" s="53" customFormat="1" ht="12.6" customHeight="1">
      <c r="A9" s="65"/>
      <c r="B9" s="181">
        <v>1</v>
      </c>
      <c r="C9" s="182" t="s">
        <v>178</v>
      </c>
      <c r="D9" s="182" t="s">
        <v>235</v>
      </c>
      <c r="E9" s="182" t="s">
        <v>21</v>
      </c>
      <c r="F9" s="181" t="s">
        <v>20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</row>
    <row r="10" spans="1:1938" s="51" customFormat="1" ht="12.6" customHeight="1">
      <c r="A10" s="65"/>
      <c r="B10" s="181">
        <v>2</v>
      </c>
      <c r="C10" s="182" t="s">
        <v>228</v>
      </c>
      <c r="D10" s="183" t="s">
        <v>236</v>
      </c>
      <c r="E10" s="182" t="s">
        <v>36</v>
      </c>
      <c r="F10" s="181" t="s">
        <v>37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  <c r="ANZ10" s="55"/>
      <c r="AOA10" s="55"/>
      <c r="AOB10" s="55"/>
      <c r="AOC10" s="55"/>
      <c r="AOD10" s="55"/>
      <c r="AOE10" s="55"/>
      <c r="AOF10" s="55"/>
      <c r="AOG10" s="55"/>
      <c r="AOH10" s="55"/>
      <c r="AOI10" s="55"/>
      <c r="AOJ10" s="55"/>
      <c r="AOK10" s="55"/>
      <c r="AOL10" s="55"/>
      <c r="AOM10" s="55"/>
      <c r="AON10" s="55"/>
      <c r="AOO10" s="55"/>
      <c r="AOP10" s="55"/>
      <c r="AOQ10" s="55"/>
      <c r="AOR10" s="55"/>
      <c r="AOS10" s="55"/>
      <c r="AOT10" s="55"/>
      <c r="AOU10" s="55"/>
      <c r="AOV10" s="55"/>
      <c r="AOW10" s="55"/>
      <c r="AOX10" s="55"/>
      <c r="AOY10" s="55"/>
      <c r="AOZ10" s="55"/>
      <c r="APA10" s="55"/>
      <c r="APB10" s="55"/>
      <c r="APC10" s="55"/>
      <c r="APD10" s="55"/>
      <c r="APE10" s="55"/>
      <c r="APF10" s="55"/>
      <c r="APG10" s="55"/>
      <c r="APH10" s="55"/>
      <c r="API10" s="55"/>
      <c r="APJ10" s="55"/>
      <c r="APK10" s="55"/>
      <c r="APL10" s="55"/>
      <c r="APM10" s="55"/>
      <c r="APN10" s="55"/>
      <c r="APO10" s="55"/>
      <c r="APP10" s="55"/>
      <c r="APQ10" s="55"/>
      <c r="APR10" s="55"/>
      <c r="APS10" s="55"/>
      <c r="APT10" s="55"/>
      <c r="APU10" s="55"/>
      <c r="APV10" s="55"/>
      <c r="APW10" s="55"/>
      <c r="APX10" s="55"/>
      <c r="APY10" s="55"/>
      <c r="APZ10" s="55"/>
      <c r="AQA10" s="55"/>
      <c r="AQB10" s="55"/>
      <c r="AQC10" s="55"/>
      <c r="AQD10" s="55"/>
      <c r="AQE10" s="55"/>
      <c r="AQF10" s="55"/>
      <c r="AQG10" s="55"/>
      <c r="AQH10" s="55"/>
      <c r="AQI10" s="55"/>
      <c r="AQJ10" s="55"/>
      <c r="AQK10" s="55"/>
      <c r="AQL10" s="55"/>
      <c r="AQM10" s="55"/>
      <c r="AQN10" s="55"/>
      <c r="AQO10" s="55"/>
      <c r="AQP10" s="55"/>
      <c r="AQQ10" s="55"/>
      <c r="AQR10" s="55"/>
      <c r="AQS10" s="55"/>
      <c r="AQT10" s="55"/>
      <c r="AQU10" s="55"/>
      <c r="AQV10" s="55"/>
      <c r="AQW10" s="55"/>
      <c r="AQX10" s="55"/>
      <c r="AQY10" s="55"/>
      <c r="AQZ10" s="55"/>
      <c r="ARA10" s="55"/>
      <c r="ARB10" s="55"/>
      <c r="ARC10" s="55"/>
      <c r="ARD10" s="55"/>
      <c r="ARE10" s="55"/>
      <c r="ARF10" s="55"/>
      <c r="ARG10" s="55"/>
      <c r="ARH10" s="55"/>
      <c r="ARI10" s="55"/>
      <c r="ARJ10" s="55"/>
      <c r="ARK10" s="55"/>
      <c r="ARL10" s="55"/>
      <c r="ARM10" s="55"/>
      <c r="ARN10" s="55"/>
      <c r="ARO10" s="55"/>
      <c r="ARP10" s="55"/>
      <c r="ARQ10" s="55"/>
      <c r="ARR10" s="55"/>
      <c r="ARS10" s="55"/>
      <c r="ART10" s="55"/>
      <c r="ARU10" s="55"/>
      <c r="ARV10" s="55"/>
      <c r="ARW10" s="55"/>
      <c r="ARX10" s="55"/>
      <c r="ARY10" s="55"/>
      <c r="ARZ10" s="55"/>
      <c r="ASA10" s="55"/>
      <c r="ASB10" s="55"/>
      <c r="ASC10" s="55"/>
      <c r="ASD10" s="55"/>
      <c r="ASE10" s="55"/>
      <c r="ASF10" s="55"/>
      <c r="ASG10" s="55"/>
      <c r="ASH10" s="55"/>
      <c r="ASI10" s="55"/>
      <c r="ASJ10" s="55"/>
      <c r="ASK10" s="55"/>
      <c r="ASL10" s="55"/>
      <c r="ASM10" s="55"/>
      <c r="ASN10" s="55"/>
      <c r="ASO10" s="55"/>
      <c r="ASP10" s="55"/>
      <c r="ASQ10" s="55"/>
      <c r="ASR10" s="55"/>
      <c r="ASS10" s="55"/>
      <c r="AST10" s="55"/>
      <c r="ASU10" s="55"/>
      <c r="ASV10" s="55"/>
      <c r="ASW10" s="55"/>
      <c r="ASX10" s="55"/>
      <c r="ASY10" s="55"/>
      <c r="ASZ10" s="55"/>
      <c r="ATA10" s="55"/>
      <c r="ATB10" s="55"/>
      <c r="ATC10" s="55"/>
      <c r="ATD10" s="55"/>
      <c r="ATE10" s="55"/>
      <c r="ATF10" s="55"/>
      <c r="ATG10" s="55"/>
      <c r="ATH10" s="55"/>
      <c r="ATI10" s="55"/>
      <c r="ATJ10" s="55"/>
      <c r="ATK10" s="55"/>
      <c r="ATL10" s="55"/>
      <c r="ATM10" s="55"/>
      <c r="ATN10" s="55"/>
      <c r="ATO10" s="55"/>
      <c r="ATP10" s="55"/>
      <c r="ATQ10" s="55"/>
      <c r="ATR10" s="55"/>
      <c r="ATS10" s="55"/>
      <c r="ATT10" s="55"/>
      <c r="ATU10" s="55"/>
      <c r="ATV10" s="55"/>
      <c r="ATW10" s="55"/>
      <c r="ATX10" s="55"/>
      <c r="ATY10" s="55"/>
      <c r="ATZ10" s="55"/>
      <c r="AUA10" s="55"/>
      <c r="AUB10" s="55"/>
      <c r="AUC10" s="55"/>
      <c r="AUD10" s="55"/>
      <c r="AUE10" s="55"/>
      <c r="AUF10" s="55"/>
      <c r="AUG10" s="55"/>
      <c r="AUH10" s="55"/>
      <c r="AUI10" s="55"/>
      <c r="AUJ10" s="55"/>
      <c r="AUK10" s="55"/>
      <c r="AUL10" s="55"/>
      <c r="AUM10" s="55"/>
      <c r="AUN10" s="55"/>
      <c r="AUO10" s="55"/>
      <c r="AUP10" s="55"/>
      <c r="AUQ10" s="55"/>
      <c r="AUR10" s="55"/>
      <c r="AUS10" s="55"/>
      <c r="AUT10" s="55"/>
      <c r="AUU10" s="55"/>
      <c r="AUV10" s="55"/>
      <c r="AUW10" s="55"/>
      <c r="AUX10" s="55"/>
      <c r="AUY10" s="55"/>
      <c r="AUZ10" s="55"/>
      <c r="AVA10" s="55"/>
      <c r="AVB10" s="55"/>
      <c r="AVC10" s="55"/>
      <c r="AVD10" s="55"/>
      <c r="AVE10" s="55"/>
      <c r="AVF10" s="55"/>
      <c r="AVG10" s="55"/>
      <c r="AVH10" s="55"/>
      <c r="AVI10" s="55"/>
      <c r="AVJ10" s="55"/>
      <c r="AVK10" s="55"/>
      <c r="AVL10" s="55"/>
      <c r="AVM10" s="55"/>
      <c r="AVN10" s="55"/>
      <c r="AVO10" s="55"/>
      <c r="AVP10" s="55"/>
      <c r="AVQ10" s="55"/>
      <c r="AVR10" s="55"/>
      <c r="AVS10" s="55"/>
      <c r="AVT10" s="55"/>
      <c r="AVU10" s="55"/>
      <c r="AVV10" s="55"/>
      <c r="AVW10" s="55"/>
      <c r="AVX10" s="55"/>
      <c r="AVY10" s="55"/>
      <c r="AVZ10" s="55"/>
      <c r="AWA10" s="55"/>
      <c r="AWB10" s="55"/>
      <c r="AWC10" s="55"/>
      <c r="AWD10" s="55"/>
      <c r="AWE10" s="55"/>
      <c r="AWF10" s="55"/>
      <c r="AWG10" s="55"/>
      <c r="AWH10" s="55"/>
      <c r="AWI10" s="55"/>
      <c r="AWJ10" s="55"/>
      <c r="AWK10" s="55"/>
      <c r="AWL10" s="55"/>
      <c r="AWM10" s="55"/>
      <c r="AWN10" s="55"/>
      <c r="AWO10" s="55"/>
      <c r="AWP10" s="55"/>
      <c r="AWQ10" s="55"/>
      <c r="AWR10" s="55"/>
      <c r="AWS10" s="55"/>
      <c r="AWT10" s="55"/>
      <c r="AWU10" s="55"/>
      <c r="AWV10" s="55"/>
      <c r="AWW10" s="55"/>
      <c r="AWX10" s="55"/>
      <c r="AWY10" s="55"/>
      <c r="AWZ10" s="55"/>
      <c r="AXA10" s="55"/>
      <c r="AXB10" s="55"/>
      <c r="AXC10" s="55"/>
      <c r="AXD10" s="55"/>
      <c r="AXE10" s="55"/>
      <c r="AXF10" s="55"/>
      <c r="AXG10" s="55"/>
      <c r="AXH10" s="55"/>
      <c r="AXI10" s="55"/>
      <c r="AXJ10" s="55"/>
      <c r="AXK10" s="55"/>
      <c r="AXL10" s="55"/>
      <c r="AXM10" s="55"/>
      <c r="AXN10" s="55"/>
      <c r="AXO10" s="55"/>
      <c r="AXP10" s="55"/>
      <c r="AXQ10" s="55"/>
      <c r="AXR10" s="55"/>
      <c r="AXS10" s="55"/>
      <c r="AXT10" s="55"/>
      <c r="AXU10" s="55"/>
      <c r="AXV10" s="55"/>
      <c r="AXW10" s="55"/>
      <c r="AXX10" s="55"/>
      <c r="AXY10" s="55"/>
      <c r="AXZ10" s="55"/>
      <c r="AYA10" s="55"/>
      <c r="AYB10" s="55"/>
      <c r="AYC10" s="55"/>
      <c r="AYD10" s="55"/>
      <c r="AYE10" s="55"/>
      <c r="AYF10" s="55"/>
      <c r="AYG10" s="55"/>
      <c r="AYH10" s="55"/>
      <c r="AYI10" s="55"/>
      <c r="AYJ10" s="55"/>
      <c r="AYK10" s="55"/>
      <c r="AYL10" s="55"/>
      <c r="AYM10" s="55"/>
      <c r="AYN10" s="55"/>
      <c r="AYO10" s="55"/>
      <c r="AYP10" s="55"/>
      <c r="AYQ10" s="55"/>
      <c r="AYR10" s="55"/>
      <c r="AYS10" s="55"/>
      <c r="AYT10" s="55"/>
      <c r="AYU10" s="55"/>
      <c r="AYV10" s="55"/>
      <c r="AYW10" s="55"/>
      <c r="AYX10" s="55"/>
      <c r="AYY10" s="55"/>
      <c r="AYZ10" s="55"/>
      <c r="AZA10" s="55"/>
      <c r="AZB10" s="55"/>
      <c r="AZC10" s="55"/>
      <c r="AZD10" s="55"/>
      <c r="AZE10" s="55"/>
      <c r="AZF10" s="55"/>
      <c r="AZG10" s="55"/>
      <c r="AZH10" s="55"/>
      <c r="AZI10" s="55"/>
      <c r="AZJ10" s="55"/>
      <c r="AZK10" s="55"/>
      <c r="AZL10" s="55"/>
      <c r="AZM10" s="55"/>
      <c r="AZN10" s="55"/>
      <c r="AZO10" s="55"/>
      <c r="AZP10" s="55"/>
      <c r="AZQ10" s="55"/>
      <c r="AZR10" s="55"/>
      <c r="AZS10" s="55"/>
      <c r="AZT10" s="55"/>
      <c r="AZU10" s="55"/>
      <c r="AZV10" s="55"/>
      <c r="AZW10" s="55"/>
      <c r="AZX10" s="55"/>
      <c r="AZY10" s="55"/>
      <c r="AZZ10" s="55"/>
      <c r="BAA10" s="55"/>
      <c r="BAB10" s="55"/>
      <c r="BAC10" s="55"/>
      <c r="BAD10" s="55"/>
      <c r="BAE10" s="55"/>
      <c r="BAF10" s="55"/>
      <c r="BAG10" s="55"/>
      <c r="BAH10" s="55"/>
      <c r="BAI10" s="55"/>
      <c r="BAJ10" s="55"/>
      <c r="BAK10" s="55"/>
      <c r="BAL10" s="55"/>
      <c r="BAM10" s="55"/>
      <c r="BAN10" s="55"/>
      <c r="BAO10" s="55"/>
      <c r="BAP10" s="55"/>
      <c r="BAQ10" s="55"/>
      <c r="BAR10" s="55"/>
      <c r="BAS10" s="55"/>
      <c r="BAT10" s="55"/>
      <c r="BAU10" s="55"/>
      <c r="BAV10" s="55"/>
      <c r="BAW10" s="55"/>
      <c r="BAX10" s="55"/>
      <c r="BAY10" s="55"/>
      <c r="BAZ10" s="55"/>
      <c r="BBA10" s="55"/>
      <c r="BBB10" s="55"/>
      <c r="BBC10" s="55"/>
      <c r="BBD10" s="55"/>
      <c r="BBE10" s="55"/>
      <c r="BBF10" s="55"/>
      <c r="BBG10" s="55"/>
      <c r="BBH10" s="55"/>
      <c r="BBI10" s="55"/>
      <c r="BBJ10" s="55"/>
      <c r="BBK10" s="55"/>
      <c r="BBL10" s="55"/>
      <c r="BBM10" s="55"/>
      <c r="BBN10" s="55"/>
      <c r="BBO10" s="55"/>
      <c r="BBP10" s="55"/>
      <c r="BBQ10" s="55"/>
      <c r="BBR10" s="55"/>
      <c r="BBS10" s="55"/>
      <c r="BBT10" s="55"/>
      <c r="BBU10" s="55"/>
      <c r="BBV10" s="55"/>
      <c r="BBW10" s="55"/>
      <c r="BBX10" s="55"/>
      <c r="BBY10" s="55"/>
      <c r="BBZ10" s="55"/>
      <c r="BCA10" s="55"/>
      <c r="BCB10" s="55"/>
      <c r="BCC10" s="55"/>
      <c r="BCD10" s="55"/>
      <c r="BCE10" s="55"/>
      <c r="BCF10" s="55"/>
      <c r="BCG10" s="55"/>
      <c r="BCH10" s="55"/>
      <c r="BCI10" s="55"/>
      <c r="BCJ10" s="55"/>
      <c r="BCK10" s="55"/>
      <c r="BCL10" s="55"/>
      <c r="BCM10" s="55"/>
      <c r="BCN10" s="55"/>
      <c r="BCO10" s="55"/>
      <c r="BCP10" s="55"/>
      <c r="BCQ10" s="55"/>
      <c r="BCR10" s="55"/>
      <c r="BCS10" s="55"/>
      <c r="BCT10" s="55"/>
      <c r="BCU10" s="55"/>
      <c r="BCV10" s="55"/>
      <c r="BCW10" s="55"/>
      <c r="BCX10" s="55"/>
      <c r="BCY10" s="55"/>
      <c r="BCZ10" s="55"/>
      <c r="BDA10" s="55"/>
      <c r="BDB10" s="55"/>
      <c r="BDC10" s="55"/>
      <c r="BDD10" s="55"/>
      <c r="BDE10" s="55"/>
      <c r="BDF10" s="55"/>
      <c r="BDG10" s="55"/>
      <c r="BDH10" s="55"/>
      <c r="BDI10" s="55"/>
      <c r="BDJ10" s="55"/>
      <c r="BDK10" s="55"/>
      <c r="BDL10" s="55"/>
      <c r="BDM10" s="55"/>
      <c r="BDN10" s="55"/>
      <c r="BDO10" s="55"/>
      <c r="BDP10" s="55"/>
      <c r="BDQ10" s="55"/>
      <c r="BDR10" s="55"/>
      <c r="BDS10" s="55"/>
      <c r="BDT10" s="55"/>
      <c r="BDU10" s="55"/>
      <c r="BDV10" s="55"/>
      <c r="BDW10" s="55"/>
      <c r="BDX10" s="55"/>
      <c r="BDY10" s="55"/>
      <c r="BDZ10" s="55"/>
      <c r="BEA10" s="55"/>
      <c r="BEB10" s="55"/>
      <c r="BEC10" s="55"/>
      <c r="BED10" s="55"/>
      <c r="BEE10" s="55"/>
      <c r="BEF10" s="55"/>
      <c r="BEG10" s="55"/>
      <c r="BEH10" s="55"/>
      <c r="BEI10" s="55"/>
      <c r="BEJ10" s="55"/>
      <c r="BEK10" s="55"/>
      <c r="BEL10" s="55"/>
      <c r="BEM10" s="55"/>
      <c r="BEN10" s="55"/>
      <c r="BEO10" s="55"/>
      <c r="BEP10" s="55"/>
      <c r="BEQ10" s="55"/>
      <c r="BER10" s="55"/>
      <c r="BES10" s="55"/>
      <c r="BET10" s="55"/>
      <c r="BEU10" s="55"/>
      <c r="BEV10" s="55"/>
      <c r="BEW10" s="55"/>
      <c r="BEX10" s="55"/>
      <c r="BEY10" s="55"/>
      <c r="BEZ10" s="55"/>
      <c r="BFA10" s="55"/>
      <c r="BFB10" s="55"/>
      <c r="BFC10" s="55"/>
      <c r="BFD10" s="55"/>
      <c r="BFE10" s="55"/>
      <c r="BFF10" s="55"/>
      <c r="BFG10" s="55"/>
      <c r="BFH10" s="55"/>
      <c r="BFI10" s="55"/>
      <c r="BFJ10" s="55"/>
      <c r="BFK10" s="55"/>
      <c r="BFL10" s="55"/>
      <c r="BFM10" s="55"/>
      <c r="BFN10" s="55"/>
      <c r="BFO10" s="55"/>
      <c r="BFP10" s="55"/>
      <c r="BFQ10" s="55"/>
      <c r="BFR10" s="55"/>
      <c r="BFS10" s="55"/>
      <c r="BFT10" s="55"/>
      <c r="BFU10" s="55"/>
      <c r="BFV10" s="55"/>
      <c r="BFW10" s="55"/>
      <c r="BFX10" s="55"/>
      <c r="BFY10" s="55"/>
      <c r="BFZ10" s="55"/>
      <c r="BGA10" s="55"/>
      <c r="BGB10" s="55"/>
      <c r="BGC10" s="55"/>
      <c r="BGD10" s="55"/>
      <c r="BGE10" s="55"/>
      <c r="BGF10" s="55"/>
      <c r="BGG10" s="55"/>
      <c r="BGH10" s="55"/>
      <c r="BGI10" s="55"/>
      <c r="BGJ10" s="55"/>
      <c r="BGK10" s="55"/>
      <c r="BGL10" s="55"/>
      <c r="BGM10" s="55"/>
      <c r="BGN10" s="55"/>
      <c r="BGO10" s="55"/>
      <c r="BGP10" s="55"/>
      <c r="BGQ10" s="55"/>
      <c r="BGR10" s="55"/>
      <c r="BGS10" s="55"/>
      <c r="BGT10" s="55"/>
      <c r="BGU10" s="55"/>
      <c r="BGV10" s="55"/>
      <c r="BGW10" s="55"/>
      <c r="BGX10" s="55"/>
      <c r="BGY10" s="55"/>
      <c r="BGZ10" s="55"/>
      <c r="BHA10" s="55"/>
      <c r="BHB10" s="55"/>
      <c r="BHC10" s="55"/>
      <c r="BHD10" s="55"/>
      <c r="BHE10" s="55"/>
      <c r="BHF10" s="55"/>
      <c r="BHG10" s="55"/>
      <c r="BHH10" s="55"/>
      <c r="BHI10" s="55"/>
      <c r="BHJ10" s="55"/>
      <c r="BHK10" s="55"/>
      <c r="BHL10" s="55"/>
      <c r="BHM10" s="55"/>
      <c r="BHN10" s="55"/>
      <c r="BHO10" s="55"/>
      <c r="BHP10" s="55"/>
      <c r="BHQ10" s="55"/>
      <c r="BHR10" s="55"/>
      <c r="BHS10" s="55"/>
      <c r="BHT10" s="55"/>
      <c r="BHU10" s="55"/>
      <c r="BHV10" s="55"/>
      <c r="BHW10" s="55"/>
      <c r="BHX10" s="55"/>
      <c r="BHY10" s="55"/>
      <c r="BHZ10" s="55"/>
      <c r="BIA10" s="55"/>
      <c r="BIB10" s="55"/>
      <c r="BIC10" s="55"/>
      <c r="BID10" s="55"/>
      <c r="BIE10" s="55"/>
      <c r="BIF10" s="55"/>
      <c r="BIG10" s="55"/>
      <c r="BIH10" s="55"/>
      <c r="BII10" s="55"/>
      <c r="BIJ10" s="55"/>
      <c r="BIK10" s="55"/>
      <c r="BIL10" s="55"/>
      <c r="BIM10" s="55"/>
      <c r="BIN10" s="55"/>
      <c r="BIO10" s="55"/>
      <c r="BIP10" s="55"/>
      <c r="BIQ10" s="55"/>
      <c r="BIR10" s="55"/>
      <c r="BIS10" s="55"/>
      <c r="BIT10" s="55"/>
      <c r="BIU10" s="55"/>
      <c r="BIV10" s="55"/>
      <c r="BIW10" s="55"/>
      <c r="BIX10" s="55"/>
      <c r="BIY10" s="55"/>
      <c r="BIZ10" s="55"/>
      <c r="BJA10" s="55"/>
      <c r="BJB10" s="55"/>
      <c r="BJC10" s="55"/>
      <c r="BJD10" s="55"/>
      <c r="BJE10" s="55"/>
      <c r="BJF10" s="55"/>
      <c r="BJG10" s="55"/>
      <c r="BJH10" s="55"/>
      <c r="BJI10" s="55"/>
      <c r="BJJ10" s="55"/>
      <c r="BJK10" s="55"/>
      <c r="BJL10" s="55"/>
      <c r="BJM10" s="55"/>
      <c r="BJN10" s="55"/>
      <c r="BJO10" s="55"/>
      <c r="BJP10" s="55"/>
      <c r="BJQ10" s="55"/>
      <c r="BJR10" s="55"/>
      <c r="BJS10" s="55"/>
      <c r="BJT10" s="55"/>
      <c r="BJU10" s="55"/>
      <c r="BJV10" s="55"/>
      <c r="BJW10" s="55"/>
      <c r="BJX10" s="55"/>
      <c r="BJY10" s="55"/>
      <c r="BJZ10" s="55"/>
      <c r="BKA10" s="55"/>
      <c r="BKB10" s="55"/>
      <c r="BKC10" s="55"/>
      <c r="BKD10" s="55"/>
      <c r="BKE10" s="55"/>
      <c r="BKF10" s="55"/>
      <c r="BKG10" s="55"/>
      <c r="BKH10" s="55"/>
      <c r="BKI10" s="55"/>
      <c r="BKJ10" s="55"/>
      <c r="BKK10" s="55"/>
      <c r="BKL10" s="55"/>
      <c r="BKM10" s="55"/>
      <c r="BKN10" s="55"/>
      <c r="BKO10" s="55"/>
      <c r="BKP10" s="55"/>
      <c r="BKQ10" s="55"/>
      <c r="BKR10" s="55"/>
      <c r="BKS10" s="55"/>
      <c r="BKT10" s="55"/>
      <c r="BKU10" s="55"/>
      <c r="BKV10" s="55"/>
      <c r="BKW10" s="55"/>
      <c r="BKX10" s="55"/>
      <c r="BKY10" s="55"/>
      <c r="BKZ10" s="55"/>
      <c r="BLA10" s="55"/>
      <c r="BLB10" s="55"/>
      <c r="BLC10" s="55"/>
      <c r="BLD10" s="55"/>
      <c r="BLE10" s="55"/>
      <c r="BLF10" s="55"/>
      <c r="BLG10" s="55"/>
      <c r="BLH10" s="55"/>
      <c r="BLI10" s="55"/>
      <c r="BLJ10" s="55"/>
      <c r="BLK10" s="55"/>
      <c r="BLL10" s="55"/>
      <c r="BLM10" s="55"/>
      <c r="BLN10" s="55"/>
      <c r="BLO10" s="55"/>
      <c r="BLP10" s="55"/>
      <c r="BLQ10" s="55"/>
      <c r="BLR10" s="55"/>
      <c r="BLS10" s="55"/>
      <c r="BLT10" s="55"/>
      <c r="BLU10" s="55"/>
      <c r="BLV10" s="55"/>
      <c r="BLW10" s="55"/>
      <c r="BLX10" s="55"/>
      <c r="BLY10" s="55"/>
      <c r="BLZ10" s="55"/>
      <c r="BMA10" s="55"/>
      <c r="BMB10" s="55"/>
      <c r="BMC10" s="55"/>
      <c r="BMD10" s="55"/>
      <c r="BME10" s="55"/>
      <c r="BMF10" s="55"/>
      <c r="BMG10" s="55"/>
      <c r="BMH10" s="55"/>
      <c r="BMI10" s="55"/>
      <c r="BMJ10" s="55"/>
      <c r="BMK10" s="55"/>
      <c r="BML10" s="55"/>
      <c r="BMM10" s="55"/>
      <c r="BMN10" s="55"/>
      <c r="BMO10" s="55"/>
      <c r="BMP10" s="55"/>
      <c r="BMQ10" s="55"/>
      <c r="BMR10" s="55"/>
      <c r="BMS10" s="55"/>
      <c r="BMT10" s="55"/>
      <c r="BMU10" s="55"/>
      <c r="BMV10" s="55"/>
      <c r="BMW10" s="55"/>
      <c r="BMX10" s="55"/>
      <c r="BMY10" s="55"/>
      <c r="BMZ10" s="55"/>
      <c r="BNA10" s="55"/>
      <c r="BNB10" s="55"/>
      <c r="BNC10" s="55"/>
      <c r="BND10" s="55"/>
      <c r="BNE10" s="55"/>
      <c r="BNF10" s="55"/>
      <c r="BNG10" s="55"/>
      <c r="BNH10" s="55"/>
      <c r="BNI10" s="55"/>
      <c r="BNJ10" s="55"/>
      <c r="BNK10" s="55"/>
      <c r="BNL10" s="55"/>
      <c r="BNM10" s="55"/>
      <c r="BNN10" s="55"/>
      <c r="BNO10" s="55"/>
      <c r="BNP10" s="55"/>
      <c r="BNQ10" s="55"/>
      <c r="BNR10" s="55"/>
      <c r="BNS10" s="55"/>
      <c r="BNT10" s="55"/>
      <c r="BNU10" s="55"/>
      <c r="BNV10" s="55"/>
      <c r="BNW10" s="55"/>
      <c r="BNX10" s="55"/>
      <c r="BNY10" s="55"/>
      <c r="BNZ10" s="55"/>
      <c r="BOA10" s="55"/>
      <c r="BOB10" s="55"/>
      <c r="BOC10" s="55"/>
      <c r="BOD10" s="55"/>
      <c r="BOE10" s="55"/>
      <c r="BOF10" s="55"/>
      <c r="BOG10" s="55"/>
      <c r="BOH10" s="55"/>
      <c r="BOI10" s="55"/>
      <c r="BOJ10" s="55"/>
      <c r="BOK10" s="55"/>
      <c r="BOL10" s="55"/>
      <c r="BOM10" s="55"/>
      <c r="BON10" s="55"/>
      <c r="BOO10" s="55"/>
      <c r="BOP10" s="55"/>
      <c r="BOQ10" s="55"/>
      <c r="BOR10" s="55"/>
      <c r="BOS10" s="55"/>
      <c r="BOT10" s="55"/>
      <c r="BOU10" s="55"/>
      <c r="BOV10" s="55"/>
      <c r="BOW10" s="55"/>
      <c r="BOX10" s="55"/>
      <c r="BOY10" s="55"/>
      <c r="BOZ10" s="55"/>
      <c r="BPA10" s="55"/>
      <c r="BPB10" s="55"/>
      <c r="BPC10" s="55"/>
      <c r="BPD10" s="55"/>
      <c r="BPE10" s="55"/>
      <c r="BPF10" s="55"/>
      <c r="BPG10" s="55"/>
      <c r="BPH10" s="55"/>
      <c r="BPI10" s="55"/>
      <c r="BPJ10" s="55"/>
      <c r="BPK10" s="55"/>
      <c r="BPL10" s="55"/>
      <c r="BPM10" s="55"/>
      <c r="BPN10" s="55"/>
      <c r="BPO10" s="55"/>
      <c r="BPP10" s="55"/>
      <c r="BPQ10" s="55"/>
      <c r="BPR10" s="55"/>
      <c r="BPS10" s="55"/>
      <c r="BPT10" s="55"/>
      <c r="BPU10" s="55"/>
      <c r="BPV10" s="55"/>
      <c r="BPW10" s="55"/>
      <c r="BPX10" s="55"/>
      <c r="BPY10" s="55"/>
      <c r="BPZ10" s="55"/>
      <c r="BQA10" s="55"/>
      <c r="BQB10" s="55"/>
      <c r="BQC10" s="55"/>
      <c r="BQD10" s="55"/>
      <c r="BQE10" s="55"/>
      <c r="BQF10" s="55"/>
      <c r="BQG10" s="55"/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</row>
    <row r="11" spans="1:1938" s="53" customFormat="1" ht="12.6" customHeight="1">
      <c r="A11" s="65"/>
      <c r="B11" s="181">
        <v>3</v>
      </c>
      <c r="C11" s="182" t="s">
        <v>226</v>
      </c>
      <c r="D11" s="184" t="s">
        <v>312</v>
      </c>
      <c r="E11" s="182" t="s">
        <v>110</v>
      </c>
      <c r="F11" s="181" t="s">
        <v>105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</row>
    <row r="12" spans="1:1938" s="51" customFormat="1" ht="12.6" customHeight="1">
      <c r="A12" s="65"/>
      <c r="B12" s="181">
        <v>4</v>
      </c>
      <c r="C12" s="182" t="s">
        <v>180</v>
      </c>
      <c r="D12" s="182" t="s">
        <v>237</v>
      </c>
      <c r="E12" s="182" t="s">
        <v>21</v>
      </c>
      <c r="F12" s="181" t="s">
        <v>20</v>
      </c>
      <c r="G12" s="55"/>
      <c r="H12" s="58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</row>
    <row r="13" spans="1:1938" s="51" customFormat="1" ht="12.6" customHeight="1">
      <c r="A13" s="65"/>
      <c r="B13" s="181">
        <v>5</v>
      </c>
      <c r="C13" s="182" t="s">
        <v>96</v>
      </c>
      <c r="D13" s="182" t="s">
        <v>238</v>
      </c>
      <c r="E13" s="182" t="s">
        <v>347</v>
      </c>
      <c r="F13" s="181" t="s">
        <v>48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  <c r="AMM13" s="55"/>
      <c r="AMN13" s="55"/>
      <c r="AMO13" s="55"/>
      <c r="AMP13" s="55"/>
      <c r="AMQ13" s="55"/>
      <c r="AMR13" s="55"/>
      <c r="AMS13" s="55"/>
      <c r="AMT13" s="55"/>
      <c r="AMU13" s="55"/>
      <c r="AMV13" s="55"/>
      <c r="AMW13" s="55"/>
      <c r="AMX13" s="55"/>
      <c r="AMY13" s="55"/>
      <c r="AMZ13" s="55"/>
      <c r="ANA13" s="55"/>
      <c r="ANB13" s="55"/>
      <c r="ANC13" s="55"/>
      <c r="AND13" s="55"/>
      <c r="ANE13" s="55"/>
      <c r="ANF13" s="55"/>
      <c r="ANG13" s="55"/>
      <c r="ANH13" s="55"/>
      <c r="ANI13" s="55"/>
      <c r="ANJ13" s="55"/>
      <c r="ANK13" s="55"/>
      <c r="ANL13" s="55"/>
      <c r="ANM13" s="55"/>
      <c r="ANN13" s="55"/>
      <c r="ANO13" s="55"/>
      <c r="ANP13" s="55"/>
      <c r="ANQ13" s="55"/>
      <c r="ANR13" s="55"/>
      <c r="ANS13" s="55"/>
      <c r="ANT13" s="55"/>
      <c r="ANU13" s="55"/>
      <c r="ANV13" s="55"/>
      <c r="ANW13" s="55"/>
      <c r="ANX13" s="55"/>
      <c r="ANY13" s="55"/>
      <c r="ANZ13" s="55"/>
      <c r="AOA13" s="55"/>
      <c r="AOB13" s="55"/>
      <c r="AOC13" s="55"/>
      <c r="AOD13" s="55"/>
      <c r="AOE13" s="55"/>
      <c r="AOF13" s="55"/>
      <c r="AOG13" s="55"/>
      <c r="AOH13" s="55"/>
      <c r="AOI13" s="55"/>
      <c r="AOJ13" s="55"/>
      <c r="AOK13" s="55"/>
      <c r="AOL13" s="55"/>
      <c r="AOM13" s="55"/>
      <c r="AON13" s="55"/>
      <c r="AOO13" s="55"/>
      <c r="AOP13" s="55"/>
      <c r="AOQ13" s="55"/>
      <c r="AOR13" s="55"/>
      <c r="AOS13" s="55"/>
      <c r="AOT13" s="55"/>
      <c r="AOU13" s="55"/>
      <c r="AOV13" s="55"/>
      <c r="AOW13" s="55"/>
      <c r="AOX13" s="55"/>
      <c r="AOY13" s="55"/>
      <c r="AOZ13" s="55"/>
      <c r="APA13" s="55"/>
      <c r="APB13" s="55"/>
      <c r="APC13" s="55"/>
      <c r="APD13" s="55"/>
      <c r="APE13" s="55"/>
      <c r="APF13" s="55"/>
      <c r="APG13" s="55"/>
      <c r="APH13" s="55"/>
      <c r="API13" s="55"/>
      <c r="APJ13" s="55"/>
      <c r="APK13" s="55"/>
      <c r="APL13" s="55"/>
      <c r="APM13" s="55"/>
      <c r="APN13" s="55"/>
      <c r="APO13" s="55"/>
      <c r="APP13" s="55"/>
      <c r="APQ13" s="55"/>
      <c r="APR13" s="55"/>
      <c r="APS13" s="55"/>
      <c r="APT13" s="55"/>
      <c r="APU13" s="55"/>
      <c r="APV13" s="55"/>
      <c r="APW13" s="55"/>
      <c r="APX13" s="55"/>
      <c r="APY13" s="55"/>
      <c r="APZ13" s="55"/>
      <c r="AQA13" s="55"/>
      <c r="AQB13" s="55"/>
      <c r="AQC13" s="55"/>
      <c r="AQD13" s="55"/>
      <c r="AQE13" s="55"/>
      <c r="AQF13" s="55"/>
      <c r="AQG13" s="55"/>
      <c r="AQH13" s="55"/>
      <c r="AQI13" s="55"/>
      <c r="AQJ13" s="55"/>
      <c r="AQK13" s="55"/>
      <c r="AQL13" s="55"/>
      <c r="AQM13" s="55"/>
      <c r="AQN13" s="55"/>
      <c r="AQO13" s="55"/>
      <c r="AQP13" s="55"/>
      <c r="AQQ13" s="55"/>
      <c r="AQR13" s="55"/>
      <c r="AQS13" s="55"/>
      <c r="AQT13" s="55"/>
      <c r="AQU13" s="55"/>
      <c r="AQV13" s="55"/>
      <c r="AQW13" s="55"/>
      <c r="AQX13" s="55"/>
      <c r="AQY13" s="55"/>
      <c r="AQZ13" s="55"/>
      <c r="ARA13" s="55"/>
      <c r="ARB13" s="55"/>
      <c r="ARC13" s="55"/>
      <c r="ARD13" s="55"/>
      <c r="ARE13" s="55"/>
      <c r="ARF13" s="55"/>
      <c r="ARG13" s="55"/>
      <c r="ARH13" s="55"/>
      <c r="ARI13" s="55"/>
      <c r="ARJ13" s="55"/>
      <c r="ARK13" s="55"/>
      <c r="ARL13" s="55"/>
      <c r="ARM13" s="55"/>
      <c r="ARN13" s="55"/>
      <c r="ARO13" s="55"/>
      <c r="ARP13" s="55"/>
      <c r="ARQ13" s="55"/>
      <c r="ARR13" s="55"/>
      <c r="ARS13" s="55"/>
      <c r="ART13" s="55"/>
      <c r="ARU13" s="55"/>
      <c r="ARV13" s="55"/>
      <c r="ARW13" s="55"/>
      <c r="ARX13" s="55"/>
      <c r="ARY13" s="55"/>
      <c r="ARZ13" s="55"/>
      <c r="ASA13" s="55"/>
      <c r="ASB13" s="55"/>
      <c r="ASC13" s="55"/>
      <c r="ASD13" s="55"/>
      <c r="ASE13" s="55"/>
      <c r="ASF13" s="55"/>
      <c r="ASG13" s="55"/>
      <c r="ASH13" s="55"/>
      <c r="ASI13" s="55"/>
      <c r="ASJ13" s="55"/>
      <c r="ASK13" s="55"/>
      <c r="ASL13" s="55"/>
      <c r="ASM13" s="55"/>
      <c r="ASN13" s="55"/>
      <c r="ASO13" s="55"/>
      <c r="ASP13" s="55"/>
      <c r="ASQ13" s="55"/>
      <c r="ASR13" s="55"/>
      <c r="ASS13" s="55"/>
      <c r="AST13" s="55"/>
      <c r="ASU13" s="55"/>
      <c r="ASV13" s="55"/>
      <c r="ASW13" s="55"/>
      <c r="ASX13" s="55"/>
      <c r="ASY13" s="55"/>
      <c r="ASZ13" s="55"/>
      <c r="ATA13" s="55"/>
      <c r="ATB13" s="55"/>
      <c r="ATC13" s="55"/>
      <c r="ATD13" s="55"/>
      <c r="ATE13" s="55"/>
      <c r="ATF13" s="55"/>
      <c r="ATG13" s="55"/>
      <c r="ATH13" s="55"/>
      <c r="ATI13" s="55"/>
      <c r="ATJ13" s="55"/>
      <c r="ATK13" s="55"/>
      <c r="ATL13" s="55"/>
      <c r="ATM13" s="55"/>
      <c r="ATN13" s="55"/>
      <c r="ATO13" s="55"/>
      <c r="ATP13" s="55"/>
      <c r="ATQ13" s="55"/>
      <c r="ATR13" s="55"/>
      <c r="ATS13" s="55"/>
      <c r="ATT13" s="55"/>
      <c r="ATU13" s="55"/>
      <c r="ATV13" s="55"/>
      <c r="ATW13" s="55"/>
      <c r="ATX13" s="55"/>
      <c r="ATY13" s="55"/>
      <c r="ATZ13" s="55"/>
      <c r="AUA13" s="55"/>
      <c r="AUB13" s="55"/>
      <c r="AUC13" s="55"/>
      <c r="AUD13" s="55"/>
      <c r="AUE13" s="55"/>
      <c r="AUF13" s="55"/>
      <c r="AUG13" s="55"/>
      <c r="AUH13" s="55"/>
      <c r="AUI13" s="55"/>
      <c r="AUJ13" s="55"/>
      <c r="AUK13" s="55"/>
      <c r="AUL13" s="55"/>
      <c r="AUM13" s="55"/>
      <c r="AUN13" s="55"/>
      <c r="AUO13" s="55"/>
      <c r="AUP13" s="55"/>
      <c r="AUQ13" s="55"/>
      <c r="AUR13" s="55"/>
      <c r="AUS13" s="55"/>
      <c r="AUT13" s="55"/>
      <c r="AUU13" s="55"/>
      <c r="AUV13" s="55"/>
      <c r="AUW13" s="55"/>
      <c r="AUX13" s="55"/>
      <c r="AUY13" s="55"/>
      <c r="AUZ13" s="55"/>
      <c r="AVA13" s="55"/>
      <c r="AVB13" s="55"/>
      <c r="AVC13" s="55"/>
      <c r="AVD13" s="55"/>
      <c r="AVE13" s="55"/>
      <c r="AVF13" s="55"/>
      <c r="AVG13" s="55"/>
      <c r="AVH13" s="55"/>
      <c r="AVI13" s="55"/>
      <c r="AVJ13" s="55"/>
      <c r="AVK13" s="55"/>
      <c r="AVL13" s="55"/>
      <c r="AVM13" s="55"/>
      <c r="AVN13" s="55"/>
      <c r="AVO13" s="55"/>
      <c r="AVP13" s="55"/>
      <c r="AVQ13" s="55"/>
      <c r="AVR13" s="55"/>
      <c r="AVS13" s="55"/>
      <c r="AVT13" s="55"/>
      <c r="AVU13" s="55"/>
      <c r="AVV13" s="55"/>
      <c r="AVW13" s="55"/>
      <c r="AVX13" s="55"/>
      <c r="AVY13" s="55"/>
      <c r="AVZ13" s="55"/>
      <c r="AWA13" s="55"/>
      <c r="AWB13" s="55"/>
      <c r="AWC13" s="55"/>
      <c r="AWD13" s="55"/>
      <c r="AWE13" s="55"/>
      <c r="AWF13" s="55"/>
      <c r="AWG13" s="55"/>
      <c r="AWH13" s="55"/>
      <c r="AWI13" s="55"/>
      <c r="AWJ13" s="55"/>
      <c r="AWK13" s="55"/>
      <c r="AWL13" s="55"/>
      <c r="AWM13" s="55"/>
      <c r="AWN13" s="55"/>
      <c r="AWO13" s="55"/>
      <c r="AWP13" s="55"/>
      <c r="AWQ13" s="55"/>
      <c r="AWR13" s="55"/>
      <c r="AWS13" s="55"/>
      <c r="AWT13" s="55"/>
      <c r="AWU13" s="55"/>
      <c r="AWV13" s="55"/>
      <c r="AWW13" s="55"/>
      <c r="AWX13" s="55"/>
      <c r="AWY13" s="55"/>
      <c r="AWZ13" s="55"/>
      <c r="AXA13" s="55"/>
      <c r="AXB13" s="55"/>
      <c r="AXC13" s="55"/>
      <c r="AXD13" s="55"/>
      <c r="AXE13" s="55"/>
      <c r="AXF13" s="55"/>
      <c r="AXG13" s="55"/>
      <c r="AXH13" s="55"/>
      <c r="AXI13" s="55"/>
      <c r="AXJ13" s="55"/>
      <c r="AXK13" s="55"/>
      <c r="AXL13" s="55"/>
      <c r="AXM13" s="55"/>
      <c r="AXN13" s="55"/>
      <c r="AXO13" s="55"/>
      <c r="AXP13" s="55"/>
      <c r="AXQ13" s="55"/>
      <c r="AXR13" s="55"/>
      <c r="AXS13" s="55"/>
      <c r="AXT13" s="55"/>
      <c r="AXU13" s="55"/>
      <c r="AXV13" s="55"/>
      <c r="AXW13" s="55"/>
      <c r="AXX13" s="55"/>
      <c r="AXY13" s="55"/>
      <c r="AXZ13" s="55"/>
      <c r="AYA13" s="55"/>
      <c r="AYB13" s="55"/>
      <c r="AYC13" s="55"/>
      <c r="AYD13" s="55"/>
      <c r="AYE13" s="55"/>
      <c r="AYF13" s="55"/>
      <c r="AYG13" s="55"/>
      <c r="AYH13" s="55"/>
      <c r="AYI13" s="55"/>
      <c r="AYJ13" s="55"/>
      <c r="AYK13" s="55"/>
      <c r="AYL13" s="55"/>
      <c r="AYM13" s="55"/>
      <c r="AYN13" s="55"/>
      <c r="AYO13" s="55"/>
      <c r="AYP13" s="55"/>
      <c r="AYQ13" s="55"/>
      <c r="AYR13" s="55"/>
      <c r="AYS13" s="55"/>
      <c r="AYT13" s="55"/>
      <c r="AYU13" s="55"/>
      <c r="AYV13" s="55"/>
      <c r="AYW13" s="55"/>
      <c r="AYX13" s="55"/>
      <c r="AYY13" s="55"/>
      <c r="AYZ13" s="55"/>
      <c r="AZA13" s="55"/>
      <c r="AZB13" s="55"/>
      <c r="AZC13" s="55"/>
      <c r="AZD13" s="55"/>
      <c r="AZE13" s="55"/>
      <c r="AZF13" s="55"/>
      <c r="AZG13" s="55"/>
      <c r="AZH13" s="55"/>
      <c r="AZI13" s="55"/>
      <c r="AZJ13" s="55"/>
      <c r="AZK13" s="55"/>
      <c r="AZL13" s="55"/>
      <c r="AZM13" s="55"/>
      <c r="AZN13" s="55"/>
      <c r="AZO13" s="55"/>
      <c r="AZP13" s="55"/>
      <c r="AZQ13" s="55"/>
      <c r="AZR13" s="55"/>
      <c r="AZS13" s="55"/>
      <c r="AZT13" s="55"/>
      <c r="AZU13" s="55"/>
      <c r="AZV13" s="55"/>
      <c r="AZW13" s="55"/>
      <c r="AZX13" s="55"/>
      <c r="AZY13" s="55"/>
      <c r="AZZ13" s="55"/>
      <c r="BAA13" s="55"/>
      <c r="BAB13" s="55"/>
      <c r="BAC13" s="55"/>
      <c r="BAD13" s="55"/>
      <c r="BAE13" s="55"/>
      <c r="BAF13" s="55"/>
      <c r="BAG13" s="55"/>
      <c r="BAH13" s="55"/>
      <c r="BAI13" s="55"/>
      <c r="BAJ13" s="55"/>
      <c r="BAK13" s="55"/>
      <c r="BAL13" s="55"/>
      <c r="BAM13" s="55"/>
      <c r="BAN13" s="55"/>
      <c r="BAO13" s="55"/>
      <c r="BAP13" s="55"/>
      <c r="BAQ13" s="55"/>
      <c r="BAR13" s="55"/>
      <c r="BAS13" s="55"/>
      <c r="BAT13" s="55"/>
      <c r="BAU13" s="55"/>
      <c r="BAV13" s="55"/>
      <c r="BAW13" s="55"/>
      <c r="BAX13" s="55"/>
      <c r="BAY13" s="55"/>
      <c r="BAZ13" s="55"/>
      <c r="BBA13" s="55"/>
      <c r="BBB13" s="55"/>
      <c r="BBC13" s="55"/>
      <c r="BBD13" s="55"/>
      <c r="BBE13" s="55"/>
      <c r="BBF13" s="55"/>
      <c r="BBG13" s="55"/>
      <c r="BBH13" s="55"/>
      <c r="BBI13" s="55"/>
      <c r="BBJ13" s="55"/>
      <c r="BBK13" s="55"/>
      <c r="BBL13" s="55"/>
      <c r="BBM13" s="55"/>
      <c r="BBN13" s="55"/>
      <c r="BBO13" s="55"/>
      <c r="BBP13" s="55"/>
      <c r="BBQ13" s="55"/>
      <c r="BBR13" s="55"/>
      <c r="BBS13" s="55"/>
      <c r="BBT13" s="55"/>
      <c r="BBU13" s="55"/>
      <c r="BBV13" s="55"/>
      <c r="BBW13" s="55"/>
      <c r="BBX13" s="55"/>
      <c r="BBY13" s="55"/>
      <c r="BBZ13" s="55"/>
      <c r="BCA13" s="55"/>
      <c r="BCB13" s="55"/>
      <c r="BCC13" s="55"/>
      <c r="BCD13" s="55"/>
      <c r="BCE13" s="55"/>
      <c r="BCF13" s="55"/>
      <c r="BCG13" s="55"/>
      <c r="BCH13" s="55"/>
      <c r="BCI13" s="55"/>
      <c r="BCJ13" s="55"/>
      <c r="BCK13" s="55"/>
      <c r="BCL13" s="55"/>
      <c r="BCM13" s="55"/>
      <c r="BCN13" s="55"/>
      <c r="BCO13" s="55"/>
      <c r="BCP13" s="55"/>
      <c r="BCQ13" s="55"/>
      <c r="BCR13" s="55"/>
      <c r="BCS13" s="55"/>
      <c r="BCT13" s="55"/>
      <c r="BCU13" s="55"/>
      <c r="BCV13" s="55"/>
      <c r="BCW13" s="55"/>
      <c r="BCX13" s="55"/>
      <c r="BCY13" s="55"/>
      <c r="BCZ13" s="55"/>
      <c r="BDA13" s="55"/>
      <c r="BDB13" s="55"/>
      <c r="BDC13" s="55"/>
      <c r="BDD13" s="55"/>
      <c r="BDE13" s="55"/>
      <c r="BDF13" s="55"/>
      <c r="BDG13" s="55"/>
      <c r="BDH13" s="55"/>
      <c r="BDI13" s="55"/>
      <c r="BDJ13" s="55"/>
      <c r="BDK13" s="55"/>
      <c r="BDL13" s="55"/>
      <c r="BDM13" s="55"/>
      <c r="BDN13" s="55"/>
      <c r="BDO13" s="55"/>
      <c r="BDP13" s="55"/>
      <c r="BDQ13" s="55"/>
      <c r="BDR13" s="55"/>
      <c r="BDS13" s="55"/>
      <c r="BDT13" s="55"/>
      <c r="BDU13" s="55"/>
      <c r="BDV13" s="55"/>
      <c r="BDW13" s="55"/>
      <c r="BDX13" s="55"/>
      <c r="BDY13" s="55"/>
      <c r="BDZ13" s="55"/>
      <c r="BEA13" s="55"/>
      <c r="BEB13" s="55"/>
      <c r="BEC13" s="55"/>
      <c r="BED13" s="55"/>
      <c r="BEE13" s="55"/>
      <c r="BEF13" s="55"/>
      <c r="BEG13" s="55"/>
      <c r="BEH13" s="55"/>
      <c r="BEI13" s="55"/>
      <c r="BEJ13" s="55"/>
      <c r="BEK13" s="55"/>
      <c r="BEL13" s="55"/>
      <c r="BEM13" s="55"/>
      <c r="BEN13" s="55"/>
      <c r="BEO13" s="55"/>
      <c r="BEP13" s="55"/>
      <c r="BEQ13" s="55"/>
      <c r="BER13" s="55"/>
      <c r="BES13" s="55"/>
      <c r="BET13" s="55"/>
      <c r="BEU13" s="55"/>
      <c r="BEV13" s="55"/>
      <c r="BEW13" s="55"/>
      <c r="BEX13" s="55"/>
      <c r="BEY13" s="55"/>
      <c r="BEZ13" s="55"/>
      <c r="BFA13" s="55"/>
      <c r="BFB13" s="55"/>
      <c r="BFC13" s="55"/>
      <c r="BFD13" s="55"/>
      <c r="BFE13" s="55"/>
      <c r="BFF13" s="55"/>
      <c r="BFG13" s="55"/>
      <c r="BFH13" s="55"/>
      <c r="BFI13" s="55"/>
      <c r="BFJ13" s="55"/>
      <c r="BFK13" s="55"/>
      <c r="BFL13" s="55"/>
      <c r="BFM13" s="55"/>
      <c r="BFN13" s="55"/>
      <c r="BFO13" s="55"/>
      <c r="BFP13" s="55"/>
      <c r="BFQ13" s="55"/>
      <c r="BFR13" s="55"/>
      <c r="BFS13" s="55"/>
      <c r="BFT13" s="55"/>
      <c r="BFU13" s="55"/>
      <c r="BFV13" s="55"/>
      <c r="BFW13" s="55"/>
      <c r="BFX13" s="55"/>
      <c r="BFY13" s="55"/>
      <c r="BFZ13" s="55"/>
      <c r="BGA13" s="55"/>
      <c r="BGB13" s="55"/>
      <c r="BGC13" s="55"/>
      <c r="BGD13" s="55"/>
      <c r="BGE13" s="55"/>
      <c r="BGF13" s="55"/>
      <c r="BGG13" s="55"/>
      <c r="BGH13" s="55"/>
      <c r="BGI13" s="55"/>
      <c r="BGJ13" s="55"/>
      <c r="BGK13" s="55"/>
      <c r="BGL13" s="55"/>
      <c r="BGM13" s="55"/>
      <c r="BGN13" s="55"/>
      <c r="BGO13" s="55"/>
      <c r="BGP13" s="55"/>
      <c r="BGQ13" s="55"/>
      <c r="BGR13" s="55"/>
      <c r="BGS13" s="55"/>
      <c r="BGT13" s="55"/>
      <c r="BGU13" s="55"/>
      <c r="BGV13" s="55"/>
      <c r="BGW13" s="55"/>
      <c r="BGX13" s="55"/>
      <c r="BGY13" s="55"/>
      <c r="BGZ13" s="55"/>
      <c r="BHA13" s="55"/>
      <c r="BHB13" s="55"/>
      <c r="BHC13" s="55"/>
      <c r="BHD13" s="55"/>
      <c r="BHE13" s="55"/>
      <c r="BHF13" s="55"/>
      <c r="BHG13" s="55"/>
      <c r="BHH13" s="55"/>
      <c r="BHI13" s="55"/>
      <c r="BHJ13" s="55"/>
      <c r="BHK13" s="55"/>
      <c r="BHL13" s="55"/>
      <c r="BHM13" s="55"/>
      <c r="BHN13" s="55"/>
      <c r="BHO13" s="55"/>
      <c r="BHP13" s="55"/>
      <c r="BHQ13" s="55"/>
      <c r="BHR13" s="55"/>
      <c r="BHS13" s="55"/>
      <c r="BHT13" s="55"/>
      <c r="BHU13" s="55"/>
      <c r="BHV13" s="55"/>
      <c r="BHW13" s="55"/>
      <c r="BHX13" s="55"/>
      <c r="BHY13" s="55"/>
      <c r="BHZ13" s="55"/>
      <c r="BIA13" s="55"/>
      <c r="BIB13" s="55"/>
      <c r="BIC13" s="55"/>
      <c r="BID13" s="55"/>
      <c r="BIE13" s="55"/>
      <c r="BIF13" s="55"/>
      <c r="BIG13" s="55"/>
      <c r="BIH13" s="55"/>
      <c r="BII13" s="55"/>
      <c r="BIJ13" s="55"/>
      <c r="BIK13" s="55"/>
      <c r="BIL13" s="55"/>
      <c r="BIM13" s="55"/>
      <c r="BIN13" s="55"/>
      <c r="BIO13" s="55"/>
      <c r="BIP13" s="55"/>
      <c r="BIQ13" s="55"/>
      <c r="BIR13" s="55"/>
      <c r="BIS13" s="55"/>
      <c r="BIT13" s="55"/>
      <c r="BIU13" s="55"/>
      <c r="BIV13" s="55"/>
      <c r="BIW13" s="55"/>
      <c r="BIX13" s="55"/>
      <c r="BIY13" s="55"/>
      <c r="BIZ13" s="55"/>
      <c r="BJA13" s="55"/>
      <c r="BJB13" s="55"/>
      <c r="BJC13" s="55"/>
      <c r="BJD13" s="55"/>
      <c r="BJE13" s="55"/>
      <c r="BJF13" s="55"/>
      <c r="BJG13" s="55"/>
      <c r="BJH13" s="55"/>
      <c r="BJI13" s="55"/>
      <c r="BJJ13" s="55"/>
      <c r="BJK13" s="55"/>
      <c r="BJL13" s="55"/>
      <c r="BJM13" s="55"/>
      <c r="BJN13" s="55"/>
      <c r="BJO13" s="55"/>
      <c r="BJP13" s="55"/>
      <c r="BJQ13" s="55"/>
      <c r="BJR13" s="55"/>
      <c r="BJS13" s="55"/>
      <c r="BJT13" s="55"/>
      <c r="BJU13" s="55"/>
      <c r="BJV13" s="55"/>
      <c r="BJW13" s="55"/>
      <c r="BJX13" s="55"/>
      <c r="BJY13" s="55"/>
      <c r="BJZ13" s="55"/>
      <c r="BKA13" s="55"/>
      <c r="BKB13" s="55"/>
      <c r="BKC13" s="55"/>
      <c r="BKD13" s="55"/>
      <c r="BKE13" s="55"/>
      <c r="BKF13" s="55"/>
      <c r="BKG13" s="55"/>
      <c r="BKH13" s="55"/>
      <c r="BKI13" s="55"/>
      <c r="BKJ13" s="55"/>
      <c r="BKK13" s="55"/>
      <c r="BKL13" s="55"/>
      <c r="BKM13" s="55"/>
      <c r="BKN13" s="55"/>
      <c r="BKO13" s="55"/>
      <c r="BKP13" s="55"/>
      <c r="BKQ13" s="55"/>
      <c r="BKR13" s="55"/>
      <c r="BKS13" s="55"/>
      <c r="BKT13" s="55"/>
      <c r="BKU13" s="55"/>
      <c r="BKV13" s="55"/>
      <c r="BKW13" s="55"/>
      <c r="BKX13" s="55"/>
      <c r="BKY13" s="55"/>
      <c r="BKZ13" s="55"/>
      <c r="BLA13" s="55"/>
      <c r="BLB13" s="55"/>
      <c r="BLC13" s="55"/>
      <c r="BLD13" s="55"/>
      <c r="BLE13" s="55"/>
      <c r="BLF13" s="55"/>
      <c r="BLG13" s="55"/>
      <c r="BLH13" s="55"/>
      <c r="BLI13" s="55"/>
      <c r="BLJ13" s="55"/>
      <c r="BLK13" s="55"/>
      <c r="BLL13" s="55"/>
      <c r="BLM13" s="55"/>
      <c r="BLN13" s="55"/>
      <c r="BLO13" s="55"/>
      <c r="BLP13" s="55"/>
      <c r="BLQ13" s="55"/>
      <c r="BLR13" s="55"/>
      <c r="BLS13" s="55"/>
      <c r="BLT13" s="55"/>
      <c r="BLU13" s="55"/>
      <c r="BLV13" s="55"/>
      <c r="BLW13" s="55"/>
      <c r="BLX13" s="55"/>
      <c r="BLY13" s="55"/>
      <c r="BLZ13" s="55"/>
      <c r="BMA13" s="55"/>
      <c r="BMB13" s="55"/>
      <c r="BMC13" s="55"/>
      <c r="BMD13" s="55"/>
      <c r="BME13" s="55"/>
      <c r="BMF13" s="55"/>
      <c r="BMG13" s="55"/>
      <c r="BMH13" s="55"/>
      <c r="BMI13" s="55"/>
      <c r="BMJ13" s="55"/>
      <c r="BMK13" s="55"/>
      <c r="BML13" s="55"/>
      <c r="BMM13" s="55"/>
      <c r="BMN13" s="55"/>
      <c r="BMO13" s="55"/>
      <c r="BMP13" s="55"/>
      <c r="BMQ13" s="55"/>
      <c r="BMR13" s="55"/>
      <c r="BMS13" s="55"/>
      <c r="BMT13" s="55"/>
      <c r="BMU13" s="55"/>
      <c r="BMV13" s="55"/>
      <c r="BMW13" s="55"/>
      <c r="BMX13" s="55"/>
      <c r="BMY13" s="55"/>
      <c r="BMZ13" s="55"/>
      <c r="BNA13" s="55"/>
      <c r="BNB13" s="55"/>
      <c r="BNC13" s="55"/>
      <c r="BND13" s="55"/>
      <c r="BNE13" s="55"/>
      <c r="BNF13" s="55"/>
      <c r="BNG13" s="55"/>
      <c r="BNH13" s="55"/>
      <c r="BNI13" s="55"/>
      <c r="BNJ13" s="55"/>
      <c r="BNK13" s="55"/>
      <c r="BNL13" s="55"/>
      <c r="BNM13" s="55"/>
      <c r="BNN13" s="55"/>
      <c r="BNO13" s="55"/>
      <c r="BNP13" s="55"/>
      <c r="BNQ13" s="55"/>
      <c r="BNR13" s="55"/>
      <c r="BNS13" s="55"/>
      <c r="BNT13" s="55"/>
      <c r="BNU13" s="55"/>
      <c r="BNV13" s="55"/>
      <c r="BNW13" s="55"/>
      <c r="BNX13" s="55"/>
      <c r="BNY13" s="55"/>
      <c r="BNZ13" s="55"/>
      <c r="BOA13" s="55"/>
      <c r="BOB13" s="55"/>
      <c r="BOC13" s="55"/>
      <c r="BOD13" s="55"/>
      <c r="BOE13" s="55"/>
      <c r="BOF13" s="55"/>
      <c r="BOG13" s="55"/>
      <c r="BOH13" s="55"/>
      <c r="BOI13" s="55"/>
      <c r="BOJ13" s="55"/>
      <c r="BOK13" s="55"/>
      <c r="BOL13" s="55"/>
      <c r="BOM13" s="55"/>
      <c r="BON13" s="55"/>
      <c r="BOO13" s="55"/>
      <c r="BOP13" s="55"/>
      <c r="BOQ13" s="55"/>
      <c r="BOR13" s="55"/>
      <c r="BOS13" s="55"/>
      <c r="BOT13" s="55"/>
      <c r="BOU13" s="55"/>
      <c r="BOV13" s="55"/>
      <c r="BOW13" s="55"/>
      <c r="BOX13" s="55"/>
      <c r="BOY13" s="55"/>
      <c r="BOZ13" s="55"/>
      <c r="BPA13" s="55"/>
      <c r="BPB13" s="55"/>
      <c r="BPC13" s="55"/>
      <c r="BPD13" s="55"/>
      <c r="BPE13" s="55"/>
      <c r="BPF13" s="55"/>
      <c r="BPG13" s="55"/>
      <c r="BPH13" s="55"/>
      <c r="BPI13" s="55"/>
      <c r="BPJ13" s="55"/>
      <c r="BPK13" s="55"/>
      <c r="BPL13" s="55"/>
      <c r="BPM13" s="55"/>
      <c r="BPN13" s="55"/>
      <c r="BPO13" s="55"/>
      <c r="BPP13" s="55"/>
      <c r="BPQ13" s="55"/>
      <c r="BPR13" s="55"/>
      <c r="BPS13" s="55"/>
      <c r="BPT13" s="55"/>
      <c r="BPU13" s="55"/>
      <c r="BPV13" s="55"/>
      <c r="BPW13" s="55"/>
      <c r="BPX13" s="55"/>
      <c r="BPY13" s="55"/>
      <c r="BPZ13" s="55"/>
      <c r="BQA13" s="55"/>
      <c r="BQB13" s="55"/>
      <c r="BQC13" s="55"/>
      <c r="BQD13" s="55"/>
      <c r="BQE13" s="55"/>
      <c r="BQF13" s="55"/>
      <c r="BQG13" s="55"/>
      <c r="BQH13" s="55"/>
      <c r="BQI13" s="55"/>
      <c r="BQJ13" s="55"/>
      <c r="BQK13" s="55"/>
      <c r="BQL13" s="55"/>
      <c r="BQM13" s="55"/>
      <c r="BQN13" s="55"/>
      <c r="BQO13" s="55"/>
      <c r="BQP13" s="55"/>
      <c r="BQQ13" s="55"/>
      <c r="BQR13" s="55"/>
      <c r="BQS13" s="55"/>
      <c r="BQT13" s="55"/>
      <c r="BQU13" s="55"/>
      <c r="BQV13" s="55"/>
      <c r="BQW13" s="55"/>
      <c r="BQX13" s="55"/>
      <c r="BQY13" s="55"/>
      <c r="BQZ13" s="55"/>
      <c r="BRA13" s="55"/>
      <c r="BRB13" s="55"/>
      <c r="BRC13" s="55"/>
      <c r="BRD13" s="55"/>
      <c r="BRE13" s="55"/>
      <c r="BRF13" s="55"/>
      <c r="BRG13" s="55"/>
      <c r="BRH13" s="55"/>
      <c r="BRI13" s="55"/>
      <c r="BRJ13" s="55"/>
      <c r="BRK13" s="55"/>
      <c r="BRL13" s="55"/>
      <c r="BRM13" s="55"/>
      <c r="BRN13" s="55"/>
      <c r="BRO13" s="55"/>
      <c r="BRP13" s="55"/>
      <c r="BRQ13" s="55"/>
      <c r="BRR13" s="55"/>
      <c r="BRS13" s="55"/>
      <c r="BRT13" s="55"/>
      <c r="BRU13" s="55"/>
      <c r="BRV13" s="55"/>
      <c r="BRW13" s="55"/>
      <c r="BRX13" s="55"/>
      <c r="BRY13" s="55"/>
      <c r="BRZ13" s="55"/>
      <c r="BSA13" s="55"/>
      <c r="BSB13" s="55"/>
      <c r="BSC13" s="55"/>
      <c r="BSD13" s="55"/>
      <c r="BSE13" s="55"/>
      <c r="BSF13" s="55"/>
      <c r="BSG13" s="55"/>
      <c r="BSH13" s="55"/>
      <c r="BSI13" s="55"/>
      <c r="BSJ13" s="55"/>
      <c r="BSK13" s="55"/>
      <c r="BSL13" s="55"/>
      <c r="BSM13" s="55"/>
      <c r="BSN13" s="55"/>
      <c r="BSO13" s="55"/>
      <c r="BSP13" s="55"/>
      <c r="BSQ13" s="55"/>
      <c r="BSR13" s="55"/>
      <c r="BSS13" s="55"/>
      <c r="BST13" s="55"/>
      <c r="BSU13" s="55"/>
      <c r="BSV13" s="55"/>
      <c r="BSW13" s="55"/>
      <c r="BSX13" s="55"/>
      <c r="BSY13" s="55"/>
      <c r="BSZ13" s="55"/>
      <c r="BTA13" s="55"/>
      <c r="BTB13" s="55"/>
      <c r="BTC13" s="55"/>
      <c r="BTD13" s="55"/>
      <c r="BTE13" s="55"/>
      <c r="BTF13" s="55"/>
      <c r="BTG13" s="55"/>
      <c r="BTH13" s="55"/>
      <c r="BTI13" s="55"/>
      <c r="BTJ13" s="55"/>
      <c r="BTK13" s="55"/>
      <c r="BTL13" s="55"/>
      <c r="BTM13" s="55"/>
      <c r="BTN13" s="55"/>
      <c r="BTO13" s="55"/>
      <c r="BTP13" s="55"/>
      <c r="BTQ13" s="55"/>
      <c r="BTR13" s="55"/>
      <c r="BTS13" s="55"/>
      <c r="BTT13" s="55"/>
      <c r="BTU13" s="55"/>
      <c r="BTV13" s="55"/>
      <c r="BTW13" s="55"/>
      <c r="BTX13" s="55"/>
      <c r="BTY13" s="55"/>
      <c r="BTZ13" s="55"/>
      <c r="BUA13" s="55"/>
      <c r="BUB13" s="55"/>
      <c r="BUC13" s="55"/>
      <c r="BUD13" s="55"/>
      <c r="BUE13" s="55"/>
      <c r="BUF13" s="55"/>
      <c r="BUG13" s="55"/>
      <c r="BUH13" s="55"/>
      <c r="BUI13" s="55"/>
      <c r="BUJ13" s="55"/>
      <c r="BUK13" s="55"/>
      <c r="BUL13" s="55"/>
      <c r="BUM13" s="55"/>
      <c r="BUN13" s="55"/>
      <c r="BUO13" s="55"/>
      <c r="BUP13" s="55"/>
      <c r="BUQ13" s="55"/>
      <c r="BUR13" s="55"/>
      <c r="BUS13" s="55"/>
      <c r="BUT13" s="55"/>
      <c r="BUU13" s="55"/>
      <c r="BUV13" s="55"/>
      <c r="BUW13" s="55"/>
      <c r="BUX13" s="55"/>
      <c r="BUY13" s="55"/>
      <c r="BUZ13" s="55"/>
      <c r="BVA13" s="55"/>
      <c r="BVB13" s="55"/>
      <c r="BVC13" s="55"/>
      <c r="BVD13" s="55"/>
      <c r="BVE13" s="55"/>
      <c r="BVF13" s="55"/>
      <c r="BVG13" s="55"/>
      <c r="BVH13" s="55"/>
      <c r="BVI13" s="55"/>
      <c r="BVJ13" s="55"/>
      <c r="BVK13" s="55"/>
      <c r="BVL13" s="55"/>
      <c r="BVM13" s="55"/>
      <c r="BVN13" s="55"/>
    </row>
    <row r="14" spans="1:1938" s="51" customFormat="1" ht="12.6" customHeight="1">
      <c r="A14" s="65"/>
      <c r="B14" s="181">
        <v>6</v>
      </c>
      <c r="C14" s="182" t="s">
        <v>188</v>
      </c>
      <c r="D14" s="184">
        <v>37840</v>
      </c>
      <c r="E14" s="182" t="s">
        <v>191</v>
      </c>
      <c r="F14" s="181" t="s">
        <v>37</v>
      </c>
      <c r="G14" s="16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  <c r="AMM14" s="55"/>
      <c r="AMN14" s="55"/>
      <c r="AMO14" s="55"/>
      <c r="AMP14" s="55"/>
      <c r="AMQ14" s="55"/>
      <c r="AMR14" s="55"/>
      <c r="AMS14" s="55"/>
      <c r="AMT14" s="55"/>
      <c r="AMU14" s="55"/>
      <c r="AMV14" s="55"/>
      <c r="AMW14" s="55"/>
      <c r="AMX14" s="55"/>
      <c r="AMY14" s="55"/>
      <c r="AMZ14" s="55"/>
      <c r="ANA14" s="55"/>
      <c r="ANB14" s="55"/>
      <c r="ANC14" s="55"/>
      <c r="AND14" s="55"/>
      <c r="ANE14" s="55"/>
      <c r="ANF14" s="55"/>
      <c r="ANG14" s="55"/>
      <c r="ANH14" s="55"/>
      <c r="ANI14" s="55"/>
      <c r="ANJ14" s="55"/>
      <c r="ANK14" s="55"/>
      <c r="ANL14" s="55"/>
      <c r="ANM14" s="55"/>
      <c r="ANN14" s="55"/>
      <c r="ANO14" s="55"/>
      <c r="ANP14" s="55"/>
      <c r="ANQ14" s="55"/>
      <c r="ANR14" s="55"/>
      <c r="ANS14" s="55"/>
      <c r="ANT14" s="55"/>
      <c r="ANU14" s="55"/>
      <c r="ANV14" s="55"/>
      <c r="ANW14" s="55"/>
      <c r="ANX14" s="55"/>
      <c r="ANY14" s="55"/>
      <c r="ANZ14" s="55"/>
      <c r="AOA14" s="55"/>
      <c r="AOB14" s="55"/>
      <c r="AOC14" s="55"/>
      <c r="AOD14" s="55"/>
      <c r="AOE14" s="55"/>
      <c r="AOF14" s="55"/>
      <c r="AOG14" s="55"/>
      <c r="AOH14" s="55"/>
      <c r="AOI14" s="55"/>
      <c r="AOJ14" s="55"/>
      <c r="AOK14" s="55"/>
      <c r="AOL14" s="55"/>
      <c r="AOM14" s="55"/>
      <c r="AON14" s="55"/>
      <c r="AOO14" s="55"/>
      <c r="AOP14" s="55"/>
      <c r="AOQ14" s="55"/>
      <c r="AOR14" s="55"/>
      <c r="AOS14" s="55"/>
      <c r="AOT14" s="55"/>
      <c r="AOU14" s="55"/>
      <c r="AOV14" s="55"/>
      <c r="AOW14" s="55"/>
      <c r="AOX14" s="55"/>
      <c r="AOY14" s="55"/>
      <c r="AOZ14" s="55"/>
      <c r="APA14" s="55"/>
      <c r="APB14" s="55"/>
      <c r="APC14" s="55"/>
      <c r="APD14" s="55"/>
      <c r="APE14" s="55"/>
      <c r="APF14" s="55"/>
      <c r="APG14" s="55"/>
      <c r="APH14" s="55"/>
      <c r="API14" s="55"/>
      <c r="APJ14" s="55"/>
      <c r="APK14" s="55"/>
      <c r="APL14" s="55"/>
      <c r="APM14" s="55"/>
      <c r="APN14" s="55"/>
      <c r="APO14" s="55"/>
      <c r="APP14" s="55"/>
      <c r="APQ14" s="55"/>
      <c r="APR14" s="55"/>
      <c r="APS14" s="55"/>
      <c r="APT14" s="55"/>
      <c r="APU14" s="55"/>
      <c r="APV14" s="55"/>
      <c r="APW14" s="55"/>
      <c r="APX14" s="55"/>
      <c r="APY14" s="55"/>
      <c r="APZ14" s="55"/>
      <c r="AQA14" s="55"/>
      <c r="AQB14" s="55"/>
      <c r="AQC14" s="55"/>
      <c r="AQD14" s="55"/>
      <c r="AQE14" s="55"/>
      <c r="AQF14" s="55"/>
      <c r="AQG14" s="55"/>
      <c r="AQH14" s="55"/>
      <c r="AQI14" s="55"/>
      <c r="AQJ14" s="55"/>
      <c r="AQK14" s="55"/>
      <c r="AQL14" s="55"/>
      <c r="AQM14" s="55"/>
      <c r="AQN14" s="55"/>
      <c r="AQO14" s="55"/>
      <c r="AQP14" s="55"/>
      <c r="AQQ14" s="55"/>
      <c r="AQR14" s="55"/>
      <c r="AQS14" s="55"/>
      <c r="AQT14" s="55"/>
      <c r="AQU14" s="55"/>
      <c r="AQV14" s="55"/>
      <c r="AQW14" s="55"/>
      <c r="AQX14" s="55"/>
      <c r="AQY14" s="55"/>
      <c r="AQZ14" s="55"/>
      <c r="ARA14" s="55"/>
      <c r="ARB14" s="55"/>
      <c r="ARC14" s="55"/>
      <c r="ARD14" s="55"/>
      <c r="ARE14" s="55"/>
      <c r="ARF14" s="55"/>
      <c r="ARG14" s="55"/>
      <c r="ARH14" s="55"/>
      <c r="ARI14" s="55"/>
      <c r="ARJ14" s="55"/>
      <c r="ARK14" s="55"/>
      <c r="ARL14" s="55"/>
      <c r="ARM14" s="55"/>
      <c r="ARN14" s="55"/>
      <c r="ARO14" s="55"/>
      <c r="ARP14" s="55"/>
      <c r="ARQ14" s="55"/>
      <c r="ARR14" s="55"/>
      <c r="ARS14" s="55"/>
      <c r="ART14" s="55"/>
      <c r="ARU14" s="55"/>
      <c r="ARV14" s="55"/>
      <c r="ARW14" s="55"/>
      <c r="ARX14" s="55"/>
      <c r="ARY14" s="55"/>
      <c r="ARZ14" s="55"/>
      <c r="ASA14" s="55"/>
      <c r="ASB14" s="55"/>
      <c r="ASC14" s="55"/>
      <c r="ASD14" s="55"/>
      <c r="ASE14" s="55"/>
      <c r="ASF14" s="55"/>
      <c r="ASG14" s="55"/>
      <c r="ASH14" s="55"/>
      <c r="ASI14" s="55"/>
      <c r="ASJ14" s="55"/>
      <c r="ASK14" s="55"/>
      <c r="ASL14" s="55"/>
      <c r="ASM14" s="55"/>
      <c r="ASN14" s="55"/>
      <c r="ASO14" s="55"/>
      <c r="ASP14" s="55"/>
      <c r="ASQ14" s="55"/>
      <c r="ASR14" s="55"/>
      <c r="ASS14" s="55"/>
      <c r="AST14" s="55"/>
      <c r="ASU14" s="55"/>
      <c r="ASV14" s="55"/>
      <c r="ASW14" s="55"/>
      <c r="ASX14" s="55"/>
      <c r="ASY14" s="55"/>
      <c r="ASZ14" s="55"/>
      <c r="ATA14" s="55"/>
      <c r="ATB14" s="55"/>
      <c r="ATC14" s="55"/>
      <c r="ATD14" s="55"/>
      <c r="ATE14" s="55"/>
      <c r="ATF14" s="55"/>
      <c r="ATG14" s="55"/>
      <c r="ATH14" s="55"/>
      <c r="ATI14" s="55"/>
      <c r="ATJ14" s="55"/>
      <c r="ATK14" s="55"/>
      <c r="ATL14" s="55"/>
      <c r="ATM14" s="55"/>
      <c r="ATN14" s="55"/>
      <c r="ATO14" s="55"/>
      <c r="ATP14" s="55"/>
      <c r="ATQ14" s="55"/>
      <c r="ATR14" s="55"/>
      <c r="ATS14" s="55"/>
      <c r="ATT14" s="55"/>
      <c r="ATU14" s="55"/>
      <c r="ATV14" s="55"/>
      <c r="ATW14" s="55"/>
      <c r="ATX14" s="55"/>
      <c r="ATY14" s="55"/>
      <c r="ATZ14" s="55"/>
      <c r="AUA14" s="55"/>
      <c r="AUB14" s="55"/>
      <c r="AUC14" s="55"/>
      <c r="AUD14" s="55"/>
      <c r="AUE14" s="55"/>
      <c r="AUF14" s="55"/>
      <c r="AUG14" s="55"/>
      <c r="AUH14" s="55"/>
      <c r="AUI14" s="55"/>
      <c r="AUJ14" s="55"/>
      <c r="AUK14" s="55"/>
      <c r="AUL14" s="55"/>
      <c r="AUM14" s="55"/>
      <c r="AUN14" s="55"/>
      <c r="AUO14" s="55"/>
      <c r="AUP14" s="55"/>
      <c r="AUQ14" s="55"/>
      <c r="AUR14" s="55"/>
      <c r="AUS14" s="55"/>
      <c r="AUT14" s="55"/>
      <c r="AUU14" s="55"/>
      <c r="AUV14" s="55"/>
      <c r="AUW14" s="55"/>
      <c r="AUX14" s="55"/>
      <c r="AUY14" s="55"/>
      <c r="AUZ14" s="55"/>
      <c r="AVA14" s="55"/>
      <c r="AVB14" s="55"/>
      <c r="AVC14" s="55"/>
      <c r="AVD14" s="55"/>
      <c r="AVE14" s="55"/>
      <c r="AVF14" s="55"/>
      <c r="AVG14" s="55"/>
      <c r="AVH14" s="55"/>
      <c r="AVI14" s="55"/>
      <c r="AVJ14" s="55"/>
      <c r="AVK14" s="55"/>
      <c r="AVL14" s="55"/>
      <c r="AVM14" s="55"/>
      <c r="AVN14" s="55"/>
      <c r="AVO14" s="55"/>
      <c r="AVP14" s="55"/>
      <c r="AVQ14" s="55"/>
      <c r="AVR14" s="55"/>
      <c r="AVS14" s="55"/>
      <c r="AVT14" s="55"/>
      <c r="AVU14" s="55"/>
      <c r="AVV14" s="55"/>
      <c r="AVW14" s="55"/>
      <c r="AVX14" s="55"/>
      <c r="AVY14" s="55"/>
      <c r="AVZ14" s="55"/>
      <c r="AWA14" s="55"/>
      <c r="AWB14" s="55"/>
      <c r="AWC14" s="55"/>
      <c r="AWD14" s="55"/>
      <c r="AWE14" s="55"/>
      <c r="AWF14" s="55"/>
      <c r="AWG14" s="55"/>
      <c r="AWH14" s="55"/>
      <c r="AWI14" s="55"/>
      <c r="AWJ14" s="55"/>
      <c r="AWK14" s="55"/>
      <c r="AWL14" s="55"/>
      <c r="AWM14" s="55"/>
      <c r="AWN14" s="55"/>
      <c r="AWO14" s="55"/>
      <c r="AWP14" s="55"/>
      <c r="AWQ14" s="55"/>
      <c r="AWR14" s="55"/>
      <c r="AWS14" s="55"/>
      <c r="AWT14" s="55"/>
      <c r="AWU14" s="55"/>
      <c r="AWV14" s="55"/>
      <c r="AWW14" s="55"/>
      <c r="AWX14" s="55"/>
      <c r="AWY14" s="55"/>
      <c r="AWZ14" s="55"/>
      <c r="AXA14" s="55"/>
      <c r="AXB14" s="55"/>
      <c r="AXC14" s="55"/>
      <c r="AXD14" s="55"/>
      <c r="AXE14" s="55"/>
      <c r="AXF14" s="55"/>
      <c r="AXG14" s="55"/>
      <c r="AXH14" s="55"/>
      <c r="AXI14" s="55"/>
      <c r="AXJ14" s="55"/>
      <c r="AXK14" s="55"/>
      <c r="AXL14" s="55"/>
      <c r="AXM14" s="55"/>
      <c r="AXN14" s="55"/>
      <c r="AXO14" s="55"/>
      <c r="AXP14" s="55"/>
      <c r="AXQ14" s="55"/>
      <c r="AXR14" s="55"/>
      <c r="AXS14" s="55"/>
      <c r="AXT14" s="55"/>
      <c r="AXU14" s="55"/>
      <c r="AXV14" s="55"/>
      <c r="AXW14" s="55"/>
      <c r="AXX14" s="55"/>
      <c r="AXY14" s="55"/>
      <c r="AXZ14" s="55"/>
      <c r="AYA14" s="55"/>
      <c r="AYB14" s="55"/>
      <c r="AYC14" s="55"/>
      <c r="AYD14" s="55"/>
      <c r="AYE14" s="55"/>
      <c r="AYF14" s="55"/>
      <c r="AYG14" s="55"/>
      <c r="AYH14" s="55"/>
      <c r="AYI14" s="55"/>
      <c r="AYJ14" s="55"/>
      <c r="AYK14" s="55"/>
      <c r="AYL14" s="55"/>
      <c r="AYM14" s="55"/>
      <c r="AYN14" s="55"/>
      <c r="AYO14" s="55"/>
      <c r="AYP14" s="55"/>
      <c r="AYQ14" s="55"/>
      <c r="AYR14" s="55"/>
      <c r="AYS14" s="55"/>
      <c r="AYT14" s="55"/>
      <c r="AYU14" s="55"/>
      <c r="AYV14" s="55"/>
      <c r="AYW14" s="55"/>
      <c r="AYX14" s="55"/>
      <c r="AYY14" s="55"/>
      <c r="AYZ14" s="55"/>
      <c r="AZA14" s="55"/>
      <c r="AZB14" s="55"/>
      <c r="AZC14" s="55"/>
      <c r="AZD14" s="55"/>
      <c r="AZE14" s="55"/>
      <c r="AZF14" s="55"/>
      <c r="AZG14" s="55"/>
      <c r="AZH14" s="55"/>
      <c r="AZI14" s="55"/>
      <c r="AZJ14" s="55"/>
      <c r="AZK14" s="55"/>
      <c r="AZL14" s="55"/>
      <c r="AZM14" s="55"/>
      <c r="AZN14" s="55"/>
      <c r="AZO14" s="55"/>
      <c r="AZP14" s="55"/>
      <c r="AZQ14" s="55"/>
      <c r="AZR14" s="55"/>
      <c r="AZS14" s="55"/>
      <c r="AZT14" s="55"/>
      <c r="AZU14" s="55"/>
      <c r="AZV14" s="55"/>
      <c r="AZW14" s="55"/>
      <c r="AZX14" s="55"/>
      <c r="AZY14" s="55"/>
      <c r="AZZ14" s="55"/>
      <c r="BAA14" s="55"/>
      <c r="BAB14" s="55"/>
      <c r="BAC14" s="55"/>
      <c r="BAD14" s="55"/>
      <c r="BAE14" s="55"/>
      <c r="BAF14" s="55"/>
      <c r="BAG14" s="55"/>
      <c r="BAH14" s="55"/>
      <c r="BAI14" s="55"/>
      <c r="BAJ14" s="55"/>
      <c r="BAK14" s="55"/>
      <c r="BAL14" s="55"/>
      <c r="BAM14" s="55"/>
      <c r="BAN14" s="55"/>
      <c r="BAO14" s="55"/>
      <c r="BAP14" s="55"/>
      <c r="BAQ14" s="55"/>
      <c r="BAR14" s="55"/>
      <c r="BAS14" s="55"/>
      <c r="BAT14" s="55"/>
      <c r="BAU14" s="55"/>
      <c r="BAV14" s="55"/>
      <c r="BAW14" s="55"/>
      <c r="BAX14" s="55"/>
      <c r="BAY14" s="55"/>
      <c r="BAZ14" s="55"/>
      <c r="BBA14" s="55"/>
      <c r="BBB14" s="55"/>
      <c r="BBC14" s="55"/>
      <c r="BBD14" s="55"/>
      <c r="BBE14" s="55"/>
      <c r="BBF14" s="55"/>
      <c r="BBG14" s="55"/>
      <c r="BBH14" s="55"/>
      <c r="BBI14" s="55"/>
      <c r="BBJ14" s="55"/>
      <c r="BBK14" s="55"/>
      <c r="BBL14" s="55"/>
      <c r="BBM14" s="55"/>
      <c r="BBN14" s="55"/>
      <c r="BBO14" s="55"/>
      <c r="BBP14" s="55"/>
      <c r="BBQ14" s="55"/>
      <c r="BBR14" s="55"/>
      <c r="BBS14" s="55"/>
      <c r="BBT14" s="55"/>
      <c r="BBU14" s="55"/>
      <c r="BBV14" s="55"/>
      <c r="BBW14" s="55"/>
      <c r="BBX14" s="55"/>
      <c r="BBY14" s="55"/>
      <c r="BBZ14" s="55"/>
      <c r="BCA14" s="55"/>
      <c r="BCB14" s="55"/>
      <c r="BCC14" s="55"/>
      <c r="BCD14" s="55"/>
      <c r="BCE14" s="55"/>
      <c r="BCF14" s="55"/>
      <c r="BCG14" s="55"/>
      <c r="BCH14" s="55"/>
      <c r="BCI14" s="55"/>
      <c r="BCJ14" s="55"/>
      <c r="BCK14" s="55"/>
      <c r="BCL14" s="55"/>
      <c r="BCM14" s="55"/>
      <c r="BCN14" s="55"/>
      <c r="BCO14" s="55"/>
      <c r="BCP14" s="55"/>
      <c r="BCQ14" s="55"/>
      <c r="BCR14" s="55"/>
      <c r="BCS14" s="55"/>
      <c r="BCT14" s="55"/>
      <c r="BCU14" s="55"/>
      <c r="BCV14" s="55"/>
      <c r="BCW14" s="55"/>
      <c r="BCX14" s="55"/>
      <c r="BCY14" s="55"/>
      <c r="BCZ14" s="55"/>
      <c r="BDA14" s="55"/>
      <c r="BDB14" s="55"/>
      <c r="BDC14" s="55"/>
      <c r="BDD14" s="55"/>
      <c r="BDE14" s="55"/>
      <c r="BDF14" s="55"/>
      <c r="BDG14" s="55"/>
      <c r="BDH14" s="55"/>
      <c r="BDI14" s="55"/>
      <c r="BDJ14" s="55"/>
      <c r="BDK14" s="55"/>
      <c r="BDL14" s="55"/>
      <c r="BDM14" s="55"/>
      <c r="BDN14" s="55"/>
      <c r="BDO14" s="55"/>
      <c r="BDP14" s="55"/>
      <c r="BDQ14" s="55"/>
      <c r="BDR14" s="55"/>
      <c r="BDS14" s="55"/>
      <c r="BDT14" s="55"/>
      <c r="BDU14" s="55"/>
      <c r="BDV14" s="55"/>
      <c r="BDW14" s="55"/>
      <c r="BDX14" s="55"/>
      <c r="BDY14" s="55"/>
      <c r="BDZ14" s="55"/>
      <c r="BEA14" s="55"/>
      <c r="BEB14" s="55"/>
      <c r="BEC14" s="55"/>
      <c r="BED14" s="55"/>
      <c r="BEE14" s="55"/>
      <c r="BEF14" s="55"/>
      <c r="BEG14" s="55"/>
      <c r="BEH14" s="55"/>
      <c r="BEI14" s="55"/>
      <c r="BEJ14" s="55"/>
      <c r="BEK14" s="55"/>
      <c r="BEL14" s="55"/>
      <c r="BEM14" s="55"/>
      <c r="BEN14" s="55"/>
      <c r="BEO14" s="55"/>
      <c r="BEP14" s="55"/>
      <c r="BEQ14" s="55"/>
      <c r="BER14" s="55"/>
      <c r="BES14" s="55"/>
      <c r="BET14" s="55"/>
      <c r="BEU14" s="55"/>
      <c r="BEV14" s="55"/>
      <c r="BEW14" s="55"/>
      <c r="BEX14" s="55"/>
      <c r="BEY14" s="55"/>
      <c r="BEZ14" s="55"/>
      <c r="BFA14" s="55"/>
      <c r="BFB14" s="55"/>
      <c r="BFC14" s="55"/>
      <c r="BFD14" s="55"/>
      <c r="BFE14" s="55"/>
      <c r="BFF14" s="55"/>
      <c r="BFG14" s="55"/>
      <c r="BFH14" s="55"/>
      <c r="BFI14" s="55"/>
      <c r="BFJ14" s="55"/>
      <c r="BFK14" s="55"/>
      <c r="BFL14" s="55"/>
      <c r="BFM14" s="55"/>
      <c r="BFN14" s="55"/>
      <c r="BFO14" s="55"/>
      <c r="BFP14" s="55"/>
      <c r="BFQ14" s="55"/>
      <c r="BFR14" s="55"/>
      <c r="BFS14" s="55"/>
      <c r="BFT14" s="55"/>
      <c r="BFU14" s="55"/>
      <c r="BFV14" s="55"/>
      <c r="BFW14" s="55"/>
      <c r="BFX14" s="55"/>
      <c r="BFY14" s="55"/>
      <c r="BFZ14" s="55"/>
      <c r="BGA14" s="55"/>
      <c r="BGB14" s="55"/>
      <c r="BGC14" s="55"/>
      <c r="BGD14" s="55"/>
      <c r="BGE14" s="55"/>
      <c r="BGF14" s="55"/>
      <c r="BGG14" s="55"/>
      <c r="BGH14" s="55"/>
      <c r="BGI14" s="55"/>
      <c r="BGJ14" s="55"/>
      <c r="BGK14" s="55"/>
      <c r="BGL14" s="55"/>
      <c r="BGM14" s="55"/>
      <c r="BGN14" s="55"/>
      <c r="BGO14" s="55"/>
      <c r="BGP14" s="55"/>
      <c r="BGQ14" s="55"/>
      <c r="BGR14" s="55"/>
      <c r="BGS14" s="55"/>
      <c r="BGT14" s="55"/>
      <c r="BGU14" s="55"/>
      <c r="BGV14" s="55"/>
      <c r="BGW14" s="55"/>
      <c r="BGX14" s="55"/>
      <c r="BGY14" s="55"/>
      <c r="BGZ14" s="55"/>
      <c r="BHA14" s="55"/>
      <c r="BHB14" s="55"/>
      <c r="BHC14" s="55"/>
      <c r="BHD14" s="55"/>
      <c r="BHE14" s="55"/>
      <c r="BHF14" s="55"/>
      <c r="BHG14" s="55"/>
      <c r="BHH14" s="55"/>
      <c r="BHI14" s="55"/>
      <c r="BHJ14" s="55"/>
      <c r="BHK14" s="55"/>
      <c r="BHL14" s="55"/>
      <c r="BHM14" s="55"/>
      <c r="BHN14" s="55"/>
      <c r="BHO14" s="55"/>
      <c r="BHP14" s="55"/>
      <c r="BHQ14" s="55"/>
      <c r="BHR14" s="55"/>
      <c r="BHS14" s="55"/>
      <c r="BHT14" s="55"/>
      <c r="BHU14" s="55"/>
      <c r="BHV14" s="55"/>
      <c r="BHW14" s="55"/>
      <c r="BHX14" s="55"/>
      <c r="BHY14" s="55"/>
      <c r="BHZ14" s="55"/>
      <c r="BIA14" s="55"/>
      <c r="BIB14" s="55"/>
      <c r="BIC14" s="55"/>
      <c r="BID14" s="55"/>
      <c r="BIE14" s="55"/>
      <c r="BIF14" s="55"/>
      <c r="BIG14" s="55"/>
      <c r="BIH14" s="55"/>
      <c r="BII14" s="55"/>
      <c r="BIJ14" s="55"/>
      <c r="BIK14" s="55"/>
      <c r="BIL14" s="55"/>
      <c r="BIM14" s="55"/>
      <c r="BIN14" s="55"/>
      <c r="BIO14" s="55"/>
      <c r="BIP14" s="55"/>
      <c r="BIQ14" s="55"/>
      <c r="BIR14" s="55"/>
      <c r="BIS14" s="55"/>
      <c r="BIT14" s="55"/>
      <c r="BIU14" s="55"/>
      <c r="BIV14" s="55"/>
      <c r="BIW14" s="55"/>
      <c r="BIX14" s="55"/>
      <c r="BIY14" s="55"/>
      <c r="BIZ14" s="55"/>
      <c r="BJA14" s="55"/>
      <c r="BJB14" s="55"/>
      <c r="BJC14" s="55"/>
      <c r="BJD14" s="55"/>
      <c r="BJE14" s="55"/>
      <c r="BJF14" s="55"/>
      <c r="BJG14" s="55"/>
      <c r="BJH14" s="55"/>
      <c r="BJI14" s="55"/>
      <c r="BJJ14" s="55"/>
      <c r="BJK14" s="55"/>
      <c r="BJL14" s="55"/>
      <c r="BJM14" s="55"/>
      <c r="BJN14" s="55"/>
      <c r="BJO14" s="55"/>
      <c r="BJP14" s="55"/>
      <c r="BJQ14" s="55"/>
      <c r="BJR14" s="55"/>
      <c r="BJS14" s="55"/>
      <c r="BJT14" s="55"/>
      <c r="BJU14" s="55"/>
      <c r="BJV14" s="55"/>
      <c r="BJW14" s="55"/>
      <c r="BJX14" s="55"/>
      <c r="BJY14" s="55"/>
      <c r="BJZ14" s="55"/>
      <c r="BKA14" s="55"/>
      <c r="BKB14" s="55"/>
      <c r="BKC14" s="55"/>
      <c r="BKD14" s="55"/>
      <c r="BKE14" s="55"/>
      <c r="BKF14" s="55"/>
      <c r="BKG14" s="55"/>
      <c r="BKH14" s="55"/>
      <c r="BKI14" s="55"/>
      <c r="BKJ14" s="55"/>
      <c r="BKK14" s="55"/>
      <c r="BKL14" s="55"/>
      <c r="BKM14" s="55"/>
      <c r="BKN14" s="55"/>
      <c r="BKO14" s="55"/>
      <c r="BKP14" s="55"/>
      <c r="BKQ14" s="55"/>
      <c r="BKR14" s="55"/>
      <c r="BKS14" s="55"/>
      <c r="BKT14" s="55"/>
      <c r="BKU14" s="55"/>
      <c r="BKV14" s="55"/>
      <c r="BKW14" s="55"/>
      <c r="BKX14" s="55"/>
      <c r="BKY14" s="55"/>
      <c r="BKZ14" s="55"/>
      <c r="BLA14" s="55"/>
      <c r="BLB14" s="55"/>
      <c r="BLC14" s="55"/>
      <c r="BLD14" s="55"/>
      <c r="BLE14" s="55"/>
      <c r="BLF14" s="55"/>
      <c r="BLG14" s="55"/>
      <c r="BLH14" s="55"/>
      <c r="BLI14" s="55"/>
      <c r="BLJ14" s="55"/>
      <c r="BLK14" s="55"/>
      <c r="BLL14" s="55"/>
      <c r="BLM14" s="55"/>
      <c r="BLN14" s="55"/>
      <c r="BLO14" s="55"/>
      <c r="BLP14" s="55"/>
      <c r="BLQ14" s="55"/>
      <c r="BLR14" s="55"/>
      <c r="BLS14" s="55"/>
      <c r="BLT14" s="55"/>
      <c r="BLU14" s="55"/>
      <c r="BLV14" s="55"/>
      <c r="BLW14" s="55"/>
      <c r="BLX14" s="55"/>
      <c r="BLY14" s="55"/>
      <c r="BLZ14" s="55"/>
      <c r="BMA14" s="55"/>
      <c r="BMB14" s="55"/>
      <c r="BMC14" s="55"/>
      <c r="BMD14" s="55"/>
      <c r="BME14" s="55"/>
      <c r="BMF14" s="55"/>
      <c r="BMG14" s="55"/>
      <c r="BMH14" s="55"/>
      <c r="BMI14" s="55"/>
      <c r="BMJ14" s="55"/>
      <c r="BMK14" s="55"/>
      <c r="BML14" s="55"/>
      <c r="BMM14" s="55"/>
      <c r="BMN14" s="55"/>
      <c r="BMO14" s="55"/>
      <c r="BMP14" s="55"/>
      <c r="BMQ14" s="55"/>
      <c r="BMR14" s="55"/>
      <c r="BMS14" s="55"/>
      <c r="BMT14" s="55"/>
      <c r="BMU14" s="55"/>
      <c r="BMV14" s="55"/>
      <c r="BMW14" s="55"/>
      <c r="BMX14" s="55"/>
      <c r="BMY14" s="55"/>
      <c r="BMZ14" s="55"/>
      <c r="BNA14" s="55"/>
      <c r="BNB14" s="55"/>
      <c r="BNC14" s="55"/>
      <c r="BND14" s="55"/>
      <c r="BNE14" s="55"/>
      <c r="BNF14" s="55"/>
      <c r="BNG14" s="55"/>
      <c r="BNH14" s="55"/>
      <c r="BNI14" s="55"/>
      <c r="BNJ14" s="55"/>
      <c r="BNK14" s="55"/>
      <c r="BNL14" s="55"/>
      <c r="BNM14" s="55"/>
      <c r="BNN14" s="55"/>
      <c r="BNO14" s="55"/>
      <c r="BNP14" s="55"/>
      <c r="BNQ14" s="55"/>
      <c r="BNR14" s="55"/>
      <c r="BNS14" s="55"/>
      <c r="BNT14" s="55"/>
      <c r="BNU14" s="55"/>
      <c r="BNV14" s="55"/>
      <c r="BNW14" s="55"/>
      <c r="BNX14" s="55"/>
      <c r="BNY14" s="55"/>
      <c r="BNZ14" s="55"/>
      <c r="BOA14" s="55"/>
      <c r="BOB14" s="55"/>
      <c r="BOC14" s="55"/>
      <c r="BOD14" s="55"/>
      <c r="BOE14" s="55"/>
      <c r="BOF14" s="55"/>
      <c r="BOG14" s="55"/>
      <c r="BOH14" s="55"/>
      <c r="BOI14" s="55"/>
      <c r="BOJ14" s="55"/>
      <c r="BOK14" s="55"/>
      <c r="BOL14" s="55"/>
      <c r="BOM14" s="55"/>
      <c r="BON14" s="55"/>
      <c r="BOO14" s="55"/>
      <c r="BOP14" s="55"/>
      <c r="BOQ14" s="55"/>
      <c r="BOR14" s="55"/>
      <c r="BOS14" s="55"/>
      <c r="BOT14" s="55"/>
      <c r="BOU14" s="55"/>
      <c r="BOV14" s="55"/>
      <c r="BOW14" s="55"/>
      <c r="BOX14" s="55"/>
      <c r="BOY14" s="55"/>
      <c r="BOZ14" s="55"/>
      <c r="BPA14" s="55"/>
      <c r="BPB14" s="55"/>
      <c r="BPC14" s="55"/>
      <c r="BPD14" s="55"/>
      <c r="BPE14" s="55"/>
      <c r="BPF14" s="55"/>
      <c r="BPG14" s="55"/>
      <c r="BPH14" s="55"/>
      <c r="BPI14" s="55"/>
      <c r="BPJ14" s="55"/>
      <c r="BPK14" s="55"/>
      <c r="BPL14" s="55"/>
      <c r="BPM14" s="55"/>
      <c r="BPN14" s="55"/>
      <c r="BPO14" s="55"/>
      <c r="BPP14" s="55"/>
      <c r="BPQ14" s="55"/>
      <c r="BPR14" s="55"/>
      <c r="BPS14" s="55"/>
      <c r="BPT14" s="55"/>
      <c r="BPU14" s="55"/>
      <c r="BPV14" s="55"/>
      <c r="BPW14" s="55"/>
      <c r="BPX14" s="55"/>
      <c r="BPY14" s="55"/>
      <c r="BPZ14" s="55"/>
      <c r="BQA14" s="55"/>
      <c r="BQB14" s="55"/>
      <c r="BQC14" s="55"/>
      <c r="BQD14" s="55"/>
      <c r="BQE14" s="55"/>
      <c r="BQF14" s="55"/>
      <c r="BQG14" s="55"/>
      <c r="BQH14" s="55"/>
      <c r="BQI14" s="55"/>
      <c r="BQJ14" s="55"/>
      <c r="BQK14" s="55"/>
      <c r="BQL14" s="55"/>
      <c r="BQM14" s="55"/>
      <c r="BQN14" s="55"/>
      <c r="BQO14" s="55"/>
      <c r="BQP14" s="55"/>
      <c r="BQQ14" s="55"/>
      <c r="BQR14" s="55"/>
      <c r="BQS14" s="55"/>
      <c r="BQT14" s="55"/>
      <c r="BQU14" s="55"/>
      <c r="BQV14" s="55"/>
      <c r="BQW14" s="55"/>
      <c r="BQX14" s="55"/>
      <c r="BQY14" s="55"/>
      <c r="BQZ14" s="55"/>
      <c r="BRA14" s="55"/>
      <c r="BRB14" s="55"/>
      <c r="BRC14" s="55"/>
      <c r="BRD14" s="55"/>
      <c r="BRE14" s="55"/>
      <c r="BRF14" s="55"/>
      <c r="BRG14" s="55"/>
      <c r="BRH14" s="55"/>
      <c r="BRI14" s="55"/>
      <c r="BRJ14" s="55"/>
      <c r="BRK14" s="55"/>
      <c r="BRL14" s="55"/>
      <c r="BRM14" s="55"/>
      <c r="BRN14" s="55"/>
      <c r="BRO14" s="55"/>
      <c r="BRP14" s="55"/>
      <c r="BRQ14" s="55"/>
      <c r="BRR14" s="55"/>
      <c r="BRS14" s="55"/>
      <c r="BRT14" s="55"/>
      <c r="BRU14" s="55"/>
      <c r="BRV14" s="55"/>
      <c r="BRW14" s="55"/>
      <c r="BRX14" s="55"/>
      <c r="BRY14" s="55"/>
      <c r="BRZ14" s="55"/>
      <c r="BSA14" s="55"/>
      <c r="BSB14" s="55"/>
      <c r="BSC14" s="55"/>
      <c r="BSD14" s="55"/>
      <c r="BSE14" s="55"/>
      <c r="BSF14" s="55"/>
      <c r="BSG14" s="55"/>
      <c r="BSH14" s="55"/>
      <c r="BSI14" s="55"/>
      <c r="BSJ14" s="55"/>
      <c r="BSK14" s="55"/>
      <c r="BSL14" s="55"/>
      <c r="BSM14" s="55"/>
      <c r="BSN14" s="55"/>
      <c r="BSO14" s="55"/>
      <c r="BSP14" s="55"/>
      <c r="BSQ14" s="55"/>
      <c r="BSR14" s="55"/>
      <c r="BSS14" s="55"/>
      <c r="BST14" s="55"/>
      <c r="BSU14" s="55"/>
      <c r="BSV14" s="55"/>
      <c r="BSW14" s="55"/>
      <c r="BSX14" s="55"/>
      <c r="BSY14" s="55"/>
      <c r="BSZ14" s="55"/>
      <c r="BTA14" s="55"/>
      <c r="BTB14" s="55"/>
      <c r="BTC14" s="55"/>
      <c r="BTD14" s="55"/>
      <c r="BTE14" s="55"/>
      <c r="BTF14" s="55"/>
      <c r="BTG14" s="55"/>
      <c r="BTH14" s="55"/>
      <c r="BTI14" s="55"/>
      <c r="BTJ14" s="55"/>
      <c r="BTK14" s="55"/>
      <c r="BTL14" s="55"/>
      <c r="BTM14" s="55"/>
      <c r="BTN14" s="55"/>
      <c r="BTO14" s="55"/>
      <c r="BTP14" s="55"/>
      <c r="BTQ14" s="55"/>
      <c r="BTR14" s="55"/>
      <c r="BTS14" s="55"/>
      <c r="BTT14" s="55"/>
      <c r="BTU14" s="55"/>
      <c r="BTV14" s="55"/>
      <c r="BTW14" s="55"/>
      <c r="BTX14" s="55"/>
      <c r="BTY14" s="55"/>
      <c r="BTZ14" s="55"/>
      <c r="BUA14" s="55"/>
      <c r="BUB14" s="55"/>
      <c r="BUC14" s="55"/>
      <c r="BUD14" s="55"/>
      <c r="BUE14" s="55"/>
      <c r="BUF14" s="55"/>
      <c r="BUG14" s="55"/>
      <c r="BUH14" s="55"/>
      <c r="BUI14" s="55"/>
      <c r="BUJ14" s="55"/>
      <c r="BUK14" s="55"/>
      <c r="BUL14" s="55"/>
      <c r="BUM14" s="55"/>
      <c r="BUN14" s="55"/>
      <c r="BUO14" s="55"/>
      <c r="BUP14" s="55"/>
      <c r="BUQ14" s="55"/>
      <c r="BUR14" s="55"/>
      <c r="BUS14" s="55"/>
      <c r="BUT14" s="55"/>
      <c r="BUU14" s="55"/>
      <c r="BUV14" s="55"/>
      <c r="BUW14" s="55"/>
      <c r="BUX14" s="55"/>
      <c r="BUY14" s="55"/>
      <c r="BUZ14" s="55"/>
      <c r="BVA14" s="55"/>
      <c r="BVB14" s="55"/>
      <c r="BVC14" s="55"/>
      <c r="BVD14" s="55"/>
      <c r="BVE14" s="55"/>
      <c r="BVF14" s="55"/>
      <c r="BVG14" s="55"/>
      <c r="BVH14" s="55"/>
      <c r="BVI14" s="55"/>
      <c r="BVJ14" s="55"/>
      <c r="BVK14" s="55"/>
      <c r="BVL14" s="55"/>
      <c r="BVM14" s="55"/>
      <c r="BVN14" s="55"/>
    </row>
    <row r="15" spans="1:1938" s="51" customFormat="1" ht="12.6" customHeight="1">
      <c r="A15" s="65"/>
      <c r="B15" s="181">
        <v>7</v>
      </c>
      <c r="C15" s="182" t="s">
        <v>173</v>
      </c>
      <c r="D15" s="182" t="s">
        <v>240</v>
      </c>
      <c r="E15" s="182" t="s">
        <v>63</v>
      </c>
      <c r="F15" s="181" t="s">
        <v>37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/>
      <c r="PD15" s="55"/>
      <c r="PE15" s="55"/>
      <c r="PF15" s="55"/>
      <c r="PG15" s="55"/>
      <c r="PH15" s="55"/>
      <c r="PI15" s="55"/>
      <c r="PJ15" s="55"/>
      <c r="PK15" s="55"/>
      <c r="PL15" s="55"/>
      <c r="PM15" s="55"/>
      <c r="PN15" s="55"/>
      <c r="PO15" s="55"/>
      <c r="PP15" s="55"/>
      <c r="PQ15" s="55"/>
      <c r="PR15" s="55"/>
      <c r="PS15" s="55"/>
      <c r="PT15" s="55"/>
      <c r="PU15" s="55"/>
      <c r="PV15" s="55"/>
      <c r="PW15" s="55"/>
      <c r="PX15" s="55"/>
      <c r="PY15" s="55"/>
      <c r="PZ15" s="55"/>
      <c r="QA15" s="55"/>
      <c r="QB15" s="55"/>
      <c r="QC15" s="55"/>
      <c r="QD15" s="55"/>
      <c r="QE15" s="55"/>
      <c r="QF15" s="55"/>
      <c r="QG15" s="55"/>
      <c r="QH15" s="55"/>
      <c r="QI15" s="55"/>
      <c r="QJ15" s="55"/>
      <c r="QK15" s="55"/>
      <c r="QL15" s="55"/>
      <c r="QM15" s="55"/>
      <c r="QN15" s="55"/>
      <c r="QO15" s="55"/>
      <c r="QP15" s="55"/>
      <c r="QQ15" s="55"/>
      <c r="QR15" s="55"/>
      <c r="QS15" s="55"/>
      <c r="QT15" s="55"/>
      <c r="QU15" s="55"/>
      <c r="QV15" s="55"/>
      <c r="QW15" s="55"/>
      <c r="QX15" s="55"/>
      <c r="QY15" s="55"/>
      <c r="QZ15" s="55"/>
      <c r="RA15" s="55"/>
      <c r="RB15" s="55"/>
      <c r="RC15" s="55"/>
      <c r="RD15" s="55"/>
      <c r="RE15" s="55"/>
      <c r="RF15" s="55"/>
      <c r="RG15" s="55"/>
      <c r="RH15" s="55"/>
      <c r="RI15" s="55"/>
      <c r="RJ15" s="55"/>
      <c r="RK15" s="55"/>
      <c r="RL15" s="55"/>
      <c r="RM15" s="55"/>
      <c r="RN15" s="55"/>
      <c r="RO15" s="55"/>
      <c r="RP15" s="55"/>
      <c r="RQ15" s="55"/>
      <c r="RR15" s="55"/>
      <c r="RS15" s="55"/>
      <c r="RT15" s="55"/>
      <c r="RU15" s="55"/>
      <c r="RV15" s="55"/>
      <c r="RW15" s="55"/>
      <c r="RX15" s="55"/>
      <c r="RY15" s="55"/>
      <c r="RZ15" s="55"/>
      <c r="SA15" s="55"/>
      <c r="SB15" s="55"/>
      <c r="SC15" s="55"/>
      <c r="SD15" s="55"/>
      <c r="SE15" s="55"/>
      <c r="SF15" s="55"/>
      <c r="SG15" s="55"/>
      <c r="SH15" s="55"/>
      <c r="SI15" s="55"/>
      <c r="SJ15" s="55"/>
      <c r="SK15" s="55"/>
      <c r="SL15" s="55"/>
      <c r="SM15" s="55"/>
      <c r="SN15" s="55"/>
      <c r="SO15" s="55"/>
      <c r="SP15" s="55"/>
      <c r="SQ15" s="55"/>
      <c r="SR15" s="55"/>
      <c r="SS15" s="55"/>
      <c r="ST15" s="55"/>
      <c r="SU15" s="55"/>
      <c r="SV15" s="55"/>
      <c r="SW15" s="55"/>
      <c r="SX15" s="55"/>
      <c r="SY15" s="55"/>
      <c r="SZ15" s="55"/>
      <c r="TA15" s="55"/>
      <c r="TB15" s="55"/>
      <c r="TC15" s="55"/>
      <c r="TD15" s="55"/>
      <c r="TE15" s="55"/>
      <c r="TF15" s="55"/>
      <c r="TG15" s="55"/>
      <c r="TH15" s="55"/>
      <c r="TI15" s="55"/>
      <c r="TJ15" s="55"/>
      <c r="TK15" s="55"/>
      <c r="TL15" s="55"/>
      <c r="TM15" s="55"/>
      <c r="TN15" s="55"/>
      <c r="TO15" s="55"/>
      <c r="TP15" s="55"/>
      <c r="TQ15" s="55"/>
      <c r="TR15" s="55"/>
      <c r="TS15" s="55"/>
      <c r="TT15" s="55"/>
      <c r="TU15" s="55"/>
      <c r="TV15" s="55"/>
      <c r="TW15" s="55"/>
      <c r="TX15" s="55"/>
      <c r="TY15" s="55"/>
      <c r="TZ15" s="55"/>
      <c r="UA15" s="55"/>
      <c r="UB15" s="55"/>
      <c r="UC15" s="55"/>
      <c r="UD15" s="55"/>
      <c r="UE15" s="55"/>
      <c r="UF15" s="55"/>
      <c r="UG15" s="55"/>
      <c r="UH15" s="55"/>
      <c r="UI15" s="55"/>
      <c r="UJ15" s="55"/>
      <c r="UK15" s="55"/>
      <c r="UL15" s="55"/>
      <c r="UM15" s="55"/>
      <c r="UN15" s="55"/>
      <c r="UO15" s="55"/>
      <c r="UP15" s="55"/>
      <c r="UQ15" s="55"/>
      <c r="UR15" s="55"/>
      <c r="US15" s="55"/>
      <c r="UT15" s="55"/>
      <c r="UU15" s="55"/>
      <c r="UV15" s="55"/>
      <c r="UW15" s="55"/>
      <c r="UX15" s="55"/>
      <c r="UY15" s="55"/>
      <c r="UZ15" s="55"/>
      <c r="VA15" s="55"/>
      <c r="VB15" s="55"/>
      <c r="VC15" s="55"/>
      <c r="VD15" s="55"/>
      <c r="VE15" s="55"/>
      <c r="VF15" s="55"/>
      <c r="VG15" s="55"/>
      <c r="VH15" s="55"/>
      <c r="VI15" s="55"/>
      <c r="VJ15" s="55"/>
      <c r="VK15" s="55"/>
      <c r="VL15" s="55"/>
      <c r="VM15" s="55"/>
      <c r="VN15" s="55"/>
      <c r="VO15" s="55"/>
      <c r="VP15" s="55"/>
      <c r="VQ15" s="55"/>
      <c r="VR15" s="55"/>
      <c r="VS15" s="55"/>
      <c r="VT15" s="55"/>
      <c r="VU15" s="55"/>
      <c r="VV15" s="55"/>
      <c r="VW15" s="55"/>
      <c r="VX15" s="55"/>
      <c r="VY15" s="55"/>
      <c r="VZ15" s="55"/>
      <c r="WA15" s="55"/>
      <c r="WB15" s="55"/>
      <c r="WC15" s="55"/>
      <c r="WD15" s="55"/>
      <c r="WE15" s="55"/>
      <c r="WF15" s="55"/>
      <c r="WG15" s="55"/>
      <c r="WH15" s="55"/>
      <c r="WI15" s="55"/>
      <c r="WJ15" s="55"/>
      <c r="WK15" s="55"/>
      <c r="WL15" s="55"/>
      <c r="WM15" s="55"/>
      <c r="WN15" s="55"/>
      <c r="WO15" s="55"/>
      <c r="WP15" s="55"/>
      <c r="WQ15" s="55"/>
      <c r="WR15" s="55"/>
      <c r="WS15" s="55"/>
      <c r="WT15" s="55"/>
      <c r="WU15" s="55"/>
      <c r="WV15" s="55"/>
      <c r="WW15" s="55"/>
      <c r="WX15" s="55"/>
      <c r="WY15" s="55"/>
      <c r="WZ15" s="55"/>
      <c r="XA15" s="55"/>
      <c r="XB15" s="55"/>
      <c r="XC15" s="55"/>
      <c r="XD15" s="55"/>
      <c r="XE15" s="55"/>
      <c r="XF15" s="55"/>
      <c r="XG15" s="55"/>
      <c r="XH15" s="55"/>
      <c r="XI15" s="55"/>
      <c r="XJ15" s="55"/>
      <c r="XK15" s="55"/>
      <c r="XL15" s="55"/>
      <c r="XM15" s="55"/>
      <c r="XN15" s="55"/>
      <c r="XO15" s="55"/>
      <c r="XP15" s="55"/>
      <c r="XQ15" s="55"/>
      <c r="XR15" s="55"/>
      <c r="XS15" s="55"/>
      <c r="XT15" s="55"/>
      <c r="XU15" s="55"/>
      <c r="XV15" s="55"/>
      <c r="XW15" s="55"/>
      <c r="XX15" s="55"/>
      <c r="XY15" s="55"/>
      <c r="XZ15" s="55"/>
      <c r="YA15" s="55"/>
      <c r="YB15" s="55"/>
      <c r="YC15" s="55"/>
      <c r="YD15" s="55"/>
      <c r="YE15" s="55"/>
      <c r="YF15" s="55"/>
      <c r="YG15" s="55"/>
      <c r="YH15" s="55"/>
      <c r="YI15" s="55"/>
      <c r="YJ15" s="55"/>
      <c r="YK15" s="55"/>
      <c r="YL15" s="55"/>
      <c r="YM15" s="55"/>
      <c r="YN15" s="55"/>
      <c r="YO15" s="55"/>
      <c r="YP15" s="55"/>
      <c r="YQ15" s="55"/>
      <c r="YR15" s="55"/>
      <c r="YS15" s="55"/>
      <c r="YT15" s="55"/>
      <c r="YU15" s="55"/>
      <c r="YV15" s="55"/>
      <c r="YW15" s="55"/>
      <c r="YX15" s="55"/>
      <c r="YY15" s="55"/>
      <c r="YZ15" s="55"/>
      <c r="ZA15" s="55"/>
      <c r="ZB15" s="55"/>
      <c r="ZC15" s="55"/>
      <c r="ZD15" s="55"/>
      <c r="ZE15" s="55"/>
      <c r="ZF15" s="55"/>
      <c r="ZG15" s="55"/>
      <c r="ZH15" s="55"/>
      <c r="ZI15" s="55"/>
      <c r="ZJ15" s="55"/>
      <c r="ZK15" s="55"/>
      <c r="ZL15" s="55"/>
      <c r="ZM15" s="55"/>
      <c r="ZN15" s="55"/>
      <c r="ZO15" s="55"/>
      <c r="ZP15" s="55"/>
      <c r="ZQ15" s="55"/>
      <c r="ZR15" s="55"/>
      <c r="ZS15" s="55"/>
      <c r="ZT15" s="55"/>
      <c r="ZU15" s="55"/>
      <c r="ZV15" s="55"/>
      <c r="ZW15" s="55"/>
      <c r="ZX15" s="55"/>
      <c r="ZY15" s="55"/>
      <c r="ZZ15" s="55"/>
      <c r="AAA15" s="55"/>
      <c r="AAB15" s="55"/>
      <c r="AAC15" s="55"/>
      <c r="AAD15" s="55"/>
      <c r="AAE15" s="55"/>
      <c r="AAF15" s="55"/>
      <c r="AAG15" s="55"/>
      <c r="AAH15" s="55"/>
      <c r="AAI15" s="55"/>
      <c r="AAJ15" s="55"/>
      <c r="AAK15" s="55"/>
      <c r="AAL15" s="55"/>
      <c r="AAM15" s="55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/>
      <c r="AFV15" s="55"/>
      <c r="AFW15" s="55"/>
      <c r="AFX15" s="55"/>
      <c r="AFY15" s="55"/>
      <c r="AFZ15" s="55"/>
      <c r="AGA15" s="55"/>
      <c r="AGB15" s="55"/>
      <c r="AGC15" s="55"/>
      <c r="AGD15" s="55"/>
      <c r="AGE15" s="55"/>
      <c r="AGF15" s="55"/>
      <c r="AGG15" s="55"/>
      <c r="AGH15" s="55"/>
      <c r="AGI15" s="55"/>
      <c r="AGJ15" s="55"/>
      <c r="AGK15" s="55"/>
      <c r="AGL15" s="55"/>
      <c r="AGM15" s="55"/>
      <c r="AGN15" s="55"/>
      <c r="AGO15" s="55"/>
      <c r="AGP15" s="55"/>
      <c r="AGQ15" s="55"/>
      <c r="AGR15" s="55"/>
      <c r="AGS15" s="55"/>
      <c r="AGT15" s="55"/>
      <c r="AGU15" s="55"/>
      <c r="AGV15" s="55"/>
      <c r="AGW15" s="55"/>
      <c r="AGX15" s="55"/>
      <c r="AGY15" s="55"/>
      <c r="AGZ15" s="55"/>
      <c r="AHA15" s="55"/>
      <c r="AHB15" s="55"/>
      <c r="AHC15" s="55"/>
      <c r="AHD15" s="55"/>
      <c r="AHE15" s="55"/>
      <c r="AHF15" s="55"/>
      <c r="AHG15" s="55"/>
      <c r="AHH15" s="55"/>
      <c r="AHI15" s="55"/>
      <c r="AHJ15" s="55"/>
      <c r="AHK15" s="55"/>
      <c r="AHL15" s="55"/>
      <c r="AHM15" s="55"/>
      <c r="AHN15" s="55"/>
      <c r="AHO15" s="55"/>
      <c r="AHP15" s="55"/>
      <c r="AHQ15" s="55"/>
      <c r="AHR15" s="55"/>
      <c r="AHS15" s="55"/>
      <c r="AHT15" s="55"/>
      <c r="AHU15" s="55"/>
      <c r="AHV15" s="55"/>
      <c r="AHW15" s="55"/>
      <c r="AHX15" s="55"/>
      <c r="AHY15" s="55"/>
      <c r="AHZ15" s="55"/>
      <c r="AIA15" s="55"/>
      <c r="AIB15" s="55"/>
      <c r="AIC15" s="55"/>
      <c r="AID15" s="55"/>
      <c r="AIE15" s="55"/>
      <c r="AIF15" s="55"/>
      <c r="AIG15" s="55"/>
      <c r="AIH15" s="55"/>
      <c r="AII15" s="55"/>
      <c r="AIJ15" s="55"/>
      <c r="AIK15" s="55"/>
      <c r="AIL15" s="55"/>
      <c r="AIM15" s="55"/>
      <c r="AIN15" s="55"/>
      <c r="AIO15" s="55"/>
      <c r="AIP15" s="55"/>
      <c r="AIQ15" s="55"/>
      <c r="AIR15" s="55"/>
      <c r="AIS15" s="55"/>
      <c r="AIT15" s="55"/>
      <c r="AIU15" s="55"/>
      <c r="AIV15" s="55"/>
      <c r="AIW15" s="55"/>
      <c r="AIX15" s="55"/>
      <c r="AIY15" s="55"/>
      <c r="AIZ15" s="55"/>
      <c r="AJA15" s="55"/>
      <c r="AJB15" s="55"/>
      <c r="AJC15" s="55"/>
      <c r="AJD15" s="55"/>
      <c r="AJE15" s="55"/>
      <c r="AJF15" s="55"/>
      <c r="AJG15" s="55"/>
      <c r="AJH15" s="55"/>
      <c r="AJI15" s="55"/>
      <c r="AJJ15" s="55"/>
      <c r="AJK15" s="55"/>
      <c r="AJL15" s="55"/>
      <c r="AJM15" s="55"/>
      <c r="AJN15" s="55"/>
      <c r="AJO15" s="55"/>
      <c r="AJP15" s="55"/>
      <c r="AJQ15" s="55"/>
      <c r="AJR15" s="55"/>
      <c r="AJS15" s="55"/>
      <c r="AJT15" s="55"/>
      <c r="AJU15" s="55"/>
      <c r="AJV15" s="55"/>
      <c r="AJW15" s="55"/>
      <c r="AJX15" s="55"/>
      <c r="AJY15" s="55"/>
      <c r="AJZ15" s="55"/>
      <c r="AKA15" s="55"/>
      <c r="AKB15" s="55"/>
      <c r="AKC15" s="55"/>
      <c r="AKD15" s="55"/>
      <c r="AKE15" s="55"/>
      <c r="AKF15" s="55"/>
      <c r="AKG15" s="55"/>
      <c r="AKH15" s="55"/>
      <c r="AKI15" s="55"/>
      <c r="AKJ15" s="55"/>
      <c r="AKK15" s="55"/>
      <c r="AKL15" s="55"/>
      <c r="AKM15" s="55"/>
      <c r="AKN15" s="55"/>
      <c r="AKO15" s="55"/>
      <c r="AKP15" s="55"/>
      <c r="AKQ15" s="55"/>
      <c r="AKR15" s="55"/>
      <c r="AKS15" s="55"/>
      <c r="AKT15" s="55"/>
      <c r="AKU15" s="55"/>
      <c r="AKV15" s="55"/>
      <c r="AKW15" s="55"/>
      <c r="AKX15" s="55"/>
      <c r="AKY15" s="55"/>
      <c r="AKZ15" s="55"/>
      <c r="ALA15" s="55"/>
      <c r="ALB15" s="55"/>
      <c r="ALC15" s="55"/>
      <c r="ALD15" s="55"/>
      <c r="ALE15" s="55"/>
      <c r="ALF15" s="55"/>
      <c r="ALG15" s="55"/>
      <c r="ALH15" s="55"/>
      <c r="ALI15" s="55"/>
      <c r="ALJ15" s="55"/>
      <c r="ALK15" s="55"/>
      <c r="ALL15" s="55"/>
      <c r="ALM15" s="55"/>
      <c r="ALN15" s="55"/>
      <c r="ALO15" s="55"/>
      <c r="ALP15" s="55"/>
      <c r="ALQ15" s="55"/>
      <c r="ALR15" s="55"/>
      <c r="ALS15" s="55"/>
      <c r="ALT15" s="55"/>
      <c r="ALU15" s="55"/>
      <c r="ALV15" s="55"/>
      <c r="ALW15" s="55"/>
      <c r="ALX15" s="55"/>
      <c r="ALY15" s="55"/>
      <c r="ALZ15" s="55"/>
      <c r="AMA15" s="55"/>
      <c r="AMB15" s="55"/>
      <c r="AMC15" s="55"/>
      <c r="AMD15" s="55"/>
      <c r="AME15" s="55"/>
      <c r="AMF15" s="55"/>
      <c r="AMG15" s="55"/>
      <c r="AMH15" s="55"/>
      <c r="AMI15" s="55"/>
      <c r="AMJ15" s="55"/>
      <c r="AMK15" s="55"/>
      <c r="AML15" s="55"/>
      <c r="AMM15" s="55"/>
      <c r="AMN15" s="55"/>
      <c r="AMO15" s="55"/>
      <c r="AMP15" s="55"/>
      <c r="AMQ15" s="55"/>
      <c r="AMR15" s="55"/>
      <c r="AMS15" s="55"/>
      <c r="AMT15" s="55"/>
      <c r="AMU15" s="55"/>
      <c r="AMV15" s="55"/>
      <c r="AMW15" s="55"/>
      <c r="AMX15" s="55"/>
      <c r="AMY15" s="55"/>
      <c r="AMZ15" s="55"/>
      <c r="ANA15" s="55"/>
      <c r="ANB15" s="55"/>
      <c r="ANC15" s="55"/>
      <c r="AND15" s="55"/>
      <c r="ANE15" s="55"/>
      <c r="ANF15" s="55"/>
      <c r="ANG15" s="55"/>
      <c r="ANH15" s="55"/>
      <c r="ANI15" s="55"/>
      <c r="ANJ15" s="55"/>
      <c r="ANK15" s="55"/>
      <c r="ANL15" s="55"/>
      <c r="ANM15" s="55"/>
      <c r="ANN15" s="55"/>
      <c r="ANO15" s="55"/>
      <c r="ANP15" s="55"/>
      <c r="ANQ15" s="55"/>
      <c r="ANR15" s="55"/>
      <c r="ANS15" s="55"/>
      <c r="ANT15" s="55"/>
      <c r="ANU15" s="55"/>
      <c r="ANV15" s="55"/>
      <c r="ANW15" s="55"/>
      <c r="ANX15" s="55"/>
      <c r="ANY15" s="55"/>
      <c r="ANZ15" s="55"/>
      <c r="AOA15" s="55"/>
      <c r="AOB15" s="55"/>
      <c r="AOC15" s="55"/>
      <c r="AOD15" s="55"/>
      <c r="AOE15" s="55"/>
      <c r="AOF15" s="55"/>
      <c r="AOG15" s="55"/>
      <c r="AOH15" s="55"/>
      <c r="AOI15" s="55"/>
      <c r="AOJ15" s="55"/>
      <c r="AOK15" s="55"/>
      <c r="AOL15" s="55"/>
      <c r="AOM15" s="55"/>
      <c r="AON15" s="55"/>
      <c r="AOO15" s="55"/>
      <c r="AOP15" s="55"/>
      <c r="AOQ15" s="55"/>
      <c r="AOR15" s="55"/>
      <c r="AOS15" s="55"/>
      <c r="AOT15" s="55"/>
      <c r="AOU15" s="55"/>
      <c r="AOV15" s="55"/>
      <c r="AOW15" s="55"/>
      <c r="AOX15" s="55"/>
      <c r="AOY15" s="55"/>
      <c r="AOZ15" s="55"/>
      <c r="APA15" s="55"/>
      <c r="APB15" s="55"/>
      <c r="APC15" s="55"/>
      <c r="APD15" s="55"/>
      <c r="APE15" s="55"/>
      <c r="APF15" s="55"/>
      <c r="APG15" s="55"/>
      <c r="APH15" s="55"/>
      <c r="API15" s="55"/>
      <c r="APJ15" s="55"/>
      <c r="APK15" s="55"/>
      <c r="APL15" s="55"/>
      <c r="APM15" s="55"/>
      <c r="APN15" s="55"/>
      <c r="APO15" s="55"/>
      <c r="APP15" s="55"/>
      <c r="APQ15" s="55"/>
      <c r="APR15" s="55"/>
      <c r="APS15" s="55"/>
      <c r="APT15" s="55"/>
      <c r="APU15" s="55"/>
      <c r="APV15" s="55"/>
      <c r="APW15" s="55"/>
      <c r="APX15" s="55"/>
      <c r="APY15" s="55"/>
      <c r="APZ15" s="55"/>
      <c r="AQA15" s="55"/>
      <c r="AQB15" s="55"/>
      <c r="AQC15" s="55"/>
      <c r="AQD15" s="55"/>
      <c r="AQE15" s="55"/>
      <c r="AQF15" s="55"/>
      <c r="AQG15" s="55"/>
      <c r="AQH15" s="55"/>
      <c r="AQI15" s="55"/>
      <c r="AQJ15" s="55"/>
      <c r="AQK15" s="55"/>
      <c r="AQL15" s="55"/>
      <c r="AQM15" s="55"/>
      <c r="AQN15" s="55"/>
      <c r="AQO15" s="55"/>
      <c r="AQP15" s="55"/>
      <c r="AQQ15" s="55"/>
      <c r="AQR15" s="55"/>
      <c r="AQS15" s="55"/>
      <c r="AQT15" s="55"/>
      <c r="AQU15" s="55"/>
      <c r="AQV15" s="55"/>
      <c r="AQW15" s="55"/>
      <c r="AQX15" s="55"/>
      <c r="AQY15" s="55"/>
      <c r="AQZ15" s="55"/>
      <c r="ARA15" s="55"/>
      <c r="ARB15" s="55"/>
      <c r="ARC15" s="55"/>
      <c r="ARD15" s="55"/>
      <c r="ARE15" s="55"/>
      <c r="ARF15" s="55"/>
      <c r="ARG15" s="55"/>
      <c r="ARH15" s="55"/>
      <c r="ARI15" s="55"/>
      <c r="ARJ15" s="55"/>
      <c r="ARK15" s="55"/>
      <c r="ARL15" s="55"/>
      <c r="ARM15" s="55"/>
      <c r="ARN15" s="55"/>
      <c r="ARO15" s="55"/>
      <c r="ARP15" s="55"/>
      <c r="ARQ15" s="55"/>
      <c r="ARR15" s="55"/>
      <c r="ARS15" s="55"/>
      <c r="ART15" s="55"/>
      <c r="ARU15" s="55"/>
      <c r="ARV15" s="55"/>
      <c r="ARW15" s="55"/>
      <c r="ARX15" s="55"/>
      <c r="ARY15" s="55"/>
      <c r="ARZ15" s="55"/>
      <c r="ASA15" s="55"/>
      <c r="ASB15" s="55"/>
      <c r="ASC15" s="55"/>
      <c r="ASD15" s="55"/>
      <c r="ASE15" s="55"/>
      <c r="ASF15" s="55"/>
      <c r="ASG15" s="55"/>
      <c r="ASH15" s="55"/>
      <c r="ASI15" s="55"/>
      <c r="ASJ15" s="55"/>
      <c r="ASK15" s="55"/>
      <c r="ASL15" s="55"/>
      <c r="ASM15" s="55"/>
      <c r="ASN15" s="55"/>
      <c r="ASO15" s="55"/>
      <c r="ASP15" s="55"/>
      <c r="ASQ15" s="55"/>
      <c r="ASR15" s="55"/>
      <c r="ASS15" s="55"/>
      <c r="AST15" s="55"/>
      <c r="ASU15" s="55"/>
      <c r="ASV15" s="55"/>
      <c r="ASW15" s="55"/>
      <c r="ASX15" s="55"/>
      <c r="ASY15" s="55"/>
      <c r="ASZ15" s="55"/>
      <c r="ATA15" s="55"/>
      <c r="ATB15" s="55"/>
      <c r="ATC15" s="55"/>
      <c r="ATD15" s="55"/>
      <c r="ATE15" s="55"/>
      <c r="ATF15" s="55"/>
      <c r="ATG15" s="55"/>
      <c r="ATH15" s="55"/>
      <c r="ATI15" s="55"/>
      <c r="ATJ15" s="55"/>
      <c r="ATK15" s="55"/>
      <c r="ATL15" s="55"/>
      <c r="ATM15" s="55"/>
      <c r="ATN15" s="55"/>
      <c r="ATO15" s="55"/>
      <c r="ATP15" s="55"/>
      <c r="ATQ15" s="55"/>
      <c r="ATR15" s="55"/>
      <c r="ATS15" s="55"/>
      <c r="ATT15" s="55"/>
      <c r="ATU15" s="55"/>
      <c r="ATV15" s="55"/>
      <c r="ATW15" s="55"/>
      <c r="ATX15" s="55"/>
      <c r="ATY15" s="55"/>
      <c r="ATZ15" s="55"/>
      <c r="AUA15" s="55"/>
      <c r="AUB15" s="55"/>
      <c r="AUC15" s="55"/>
      <c r="AUD15" s="55"/>
      <c r="AUE15" s="55"/>
      <c r="AUF15" s="55"/>
      <c r="AUG15" s="55"/>
      <c r="AUH15" s="55"/>
      <c r="AUI15" s="55"/>
      <c r="AUJ15" s="55"/>
      <c r="AUK15" s="55"/>
      <c r="AUL15" s="55"/>
      <c r="AUM15" s="55"/>
      <c r="AUN15" s="55"/>
      <c r="AUO15" s="55"/>
      <c r="AUP15" s="55"/>
      <c r="AUQ15" s="55"/>
      <c r="AUR15" s="55"/>
      <c r="AUS15" s="55"/>
      <c r="AUT15" s="55"/>
      <c r="AUU15" s="55"/>
      <c r="AUV15" s="55"/>
      <c r="AUW15" s="55"/>
      <c r="AUX15" s="55"/>
      <c r="AUY15" s="55"/>
      <c r="AUZ15" s="55"/>
      <c r="AVA15" s="55"/>
      <c r="AVB15" s="55"/>
      <c r="AVC15" s="55"/>
      <c r="AVD15" s="55"/>
      <c r="AVE15" s="55"/>
      <c r="AVF15" s="55"/>
      <c r="AVG15" s="55"/>
      <c r="AVH15" s="55"/>
      <c r="AVI15" s="55"/>
      <c r="AVJ15" s="55"/>
      <c r="AVK15" s="55"/>
      <c r="AVL15" s="55"/>
      <c r="AVM15" s="55"/>
      <c r="AVN15" s="55"/>
      <c r="AVO15" s="55"/>
      <c r="AVP15" s="55"/>
      <c r="AVQ15" s="55"/>
      <c r="AVR15" s="55"/>
      <c r="AVS15" s="55"/>
      <c r="AVT15" s="55"/>
      <c r="AVU15" s="55"/>
      <c r="AVV15" s="55"/>
      <c r="AVW15" s="55"/>
      <c r="AVX15" s="55"/>
      <c r="AVY15" s="55"/>
      <c r="AVZ15" s="55"/>
      <c r="AWA15" s="55"/>
      <c r="AWB15" s="55"/>
      <c r="AWC15" s="55"/>
      <c r="AWD15" s="55"/>
      <c r="AWE15" s="55"/>
      <c r="AWF15" s="55"/>
      <c r="AWG15" s="55"/>
      <c r="AWH15" s="55"/>
      <c r="AWI15" s="55"/>
      <c r="AWJ15" s="55"/>
      <c r="AWK15" s="55"/>
      <c r="AWL15" s="55"/>
      <c r="AWM15" s="55"/>
      <c r="AWN15" s="55"/>
      <c r="AWO15" s="55"/>
      <c r="AWP15" s="55"/>
      <c r="AWQ15" s="55"/>
      <c r="AWR15" s="55"/>
      <c r="AWS15" s="55"/>
      <c r="AWT15" s="55"/>
      <c r="AWU15" s="55"/>
      <c r="AWV15" s="55"/>
      <c r="AWW15" s="55"/>
      <c r="AWX15" s="55"/>
      <c r="AWY15" s="55"/>
      <c r="AWZ15" s="55"/>
      <c r="AXA15" s="55"/>
      <c r="AXB15" s="55"/>
      <c r="AXC15" s="55"/>
      <c r="AXD15" s="55"/>
      <c r="AXE15" s="55"/>
      <c r="AXF15" s="55"/>
      <c r="AXG15" s="55"/>
      <c r="AXH15" s="55"/>
      <c r="AXI15" s="55"/>
      <c r="AXJ15" s="55"/>
      <c r="AXK15" s="55"/>
      <c r="AXL15" s="55"/>
      <c r="AXM15" s="55"/>
      <c r="AXN15" s="55"/>
      <c r="AXO15" s="55"/>
      <c r="AXP15" s="55"/>
      <c r="AXQ15" s="55"/>
      <c r="AXR15" s="55"/>
      <c r="AXS15" s="55"/>
      <c r="AXT15" s="55"/>
      <c r="AXU15" s="55"/>
      <c r="AXV15" s="55"/>
      <c r="AXW15" s="55"/>
      <c r="AXX15" s="55"/>
      <c r="AXY15" s="55"/>
      <c r="AXZ15" s="55"/>
      <c r="AYA15" s="55"/>
      <c r="AYB15" s="55"/>
      <c r="AYC15" s="55"/>
      <c r="AYD15" s="55"/>
      <c r="AYE15" s="55"/>
      <c r="AYF15" s="55"/>
      <c r="AYG15" s="55"/>
      <c r="AYH15" s="55"/>
      <c r="AYI15" s="55"/>
      <c r="AYJ15" s="55"/>
      <c r="AYK15" s="55"/>
      <c r="AYL15" s="55"/>
      <c r="AYM15" s="55"/>
      <c r="AYN15" s="55"/>
      <c r="AYO15" s="55"/>
      <c r="AYP15" s="55"/>
      <c r="AYQ15" s="55"/>
      <c r="AYR15" s="55"/>
      <c r="AYS15" s="55"/>
      <c r="AYT15" s="55"/>
      <c r="AYU15" s="55"/>
      <c r="AYV15" s="55"/>
      <c r="AYW15" s="55"/>
      <c r="AYX15" s="55"/>
      <c r="AYY15" s="55"/>
      <c r="AYZ15" s="55"/>
      <c r="AZA15" s="55"/>
      <c r="AZB15" s="55"/>
      <c r="AZC15" s="55"/>
      <c r="AZD15" s="55"/>
      <c r="AZE15" s="55"/>
      <c r="AZF15" s="55"/>
      <c r="AZG15" s="55"/>
      <c r="AZH15" s="55"/>
      <c r="AZI15" s="55"/>
      <c r="AZJ15" s="55"/>
      <c r="AZK15" s="55"/>
      <c r="AZL15" s="55"/>
      <c r="AZM15" s="55"/>
      <c r="AZN15" s="55"/>
      <c r="AZO15" s="55"/>
      <c r="AZP15" s="55"/>
      <c r="AZQ15" s="55"/>
      <c r="AZR15" s="55"/>
      <c r="AZS15" s="55"/>
      <c r="AZT15" s="55"/>
      <c r="AZU15" s="55"/>
      <c r="AZV15" s="55"/>
      <c r="AZW15" s="55"/>
      <c r="AZX15" s="55"/>
      <c r="AZY15" s="55"/>
      <c r="AZZ15" s="55"/>
      <c r="BAA15" s="55"/>
      <c r="BAB15" s="55"/>
      <c r="BAC15" s="55"/>
      <c r="BAD15" s="55"/>
      <c r="BAE15" s="55"/>
      <c r="BAF15" s="55"/>
      <c r="BAG15" s="55"/>
      <c r="BAH15" s="55"/>
      <c r="BAI15" s="55"/>
      <c r="BAJ15" s="55"/>
      <c r="BAK15" s="55"/>
      <c r="BAL15" s="55"/>
      <c r="BAM15" s="55"/>
      <c r="BAN15" s="55"/>
      <c r="BAO15" s="55"/>
      <c r="BAP15" s="55"/>
      <c r="BAQ15" s="55"/>
      <c r="BAR15" s="55"/>
      <c r="BAS15" s="55"/>
      <c r="BAT15" s="55"/>
      <c r="BAU15" s="55"/>
      <c r="BAV15" s="55"/>
      <c r="BAW15" s="55"/>
      <c r="BAX15" s="55"/>
      <c r="BAY15" s="55"/>
      <c r="BAZ15" s="55"/>
      <c r="BBA15" s="55"/>
      <c r="BBB15" s="55"/>
      <c r="BBC15" s="55"/>
      <c r="BBD15" s="55"/>
      <c r="BBE15" s="55"/>
      <c r="BBF15" s="55"/>
      <c r="BBG15" s="55"/>
      <c r="BBH15" s="55"/>
      <c r="BBI15" s="55"/>
      <c r="BBJ15" s="55"/>
      <c r="BBK15" s="55"/>
      <c r="BBL15" s="55"/>
      <c r="BBM15" s="55"/>
      <c r="BBN15" s="55"/>
      <c r="BBO15" s="55"/>
      <c r="BBP15" s="55"/>
      <c r="BBQ15" s="55"/>
      <c r="BBR15" s="55"/>
      <c r="BBS15" s="55"/>
      <c r="BBT15" s="55"/>
      <c r="BBU15" s="55"/>
      <c r="BBV15" s="55"/>
      <c r="BBW15" s="55"/>
      <c r="BBX15" s="55"/>
      <c r="BBY15" s="55"/>
      <c r="BBZ15" s="55"/>
      <c r="BCA15" s="55"/>
      <c r="BCB15" s="55"/>
      <c r="BCC15" s="55"/>
      <c r="BCD15" s="55"/>
      <c r="BCE15" s="55"/>
      <c r="BCF15" s="55"/>
      <c r="BCG15" s="55"/>
      <c r="BCH15" s="55"/>
      <c r="BCI15" s="55"/>
      <c r="BCJ15" s="55"/>
      <c r="BCK15" s="55"/>
      <c r="BCL15" s="55"/>
      <c r="BCM15" s="55"/>
      <c r="BCN15" s="55"/>
      <c r="BCO15" s="55"/>
      <c r="BCP15" s="55"/>
      <c r="BCQ15" s="55"/>
      <c r="BCR15" s="55"/>
      <c r="BCS15" s="55"/>
      <c r="BCT15" s="55"/>
      <c r="BCU15" s="55"/>
      <c r="BCV15" s="55"/>
      <c r="BCW15" s="55"/>
      <c r="BCX15" s="55"/>
      <c r="BCY15" s="55"/>
      <c r="BCZ15" s="55"/>
      <c r="BDA15" s="55"/>
      <c r="BDB15" s="55"/>
      <c r="BDC15" s="55"/>
      <c r="BDD15" s="55"/>
      <c r="BDE15" s="55"/>
      <c r="BDF15" s="55"/>
      <c r="BDG15" s="55"/>
      <c r="BDH15" s="55"/>
      <c r="BDI15" s="55"/>
      <c r="BDJ15" s="55"/>
      <c r="BDK15" s="55"/>
      <c r="BDL15" s="55"/>
      <c r="BDM15" s="55"/>
      <c r="BDN15" s="55"/>
      <c r="BDO15" s="55"/>
      <c r="BDP15" s="55"/>
      <c r="BDQ15" s="55"/>
      <c r="BDR15" s="55"/>
      <c r="BDS15" s="55"/>
      <c r="BDT15" s="55"/>
      <c r="BDU15" s="55"/>
      <c r="BDV15" s="55"/>
      <c r="BDW15" s="55"/>
      <c r="BDX15" s="55"/>
      <c r="BDY15" s="55"/>
      <c r="BDZ15" s="55"/>
      <c r="BEA15" s="55"/>
      <c r="BEB15" s="55"/>
      <c r="BEC15" s="55"/>
      <c r="BED15" s="55"/>
      <c r="BEE15" s="55"/>
      <c r="BEF15" s="55"/>
      <c r="BEG15" s="55"/>
      <c r="BEH15" s="55"/>
      <c r="BEI15" s="55"/>
      <c r="BEJ15" s="55"/>
      <c r="BEK15" s="55"/>
      <c r="BEL15" s="55"/>
      <c r="BEM15" s="55"/>
      <c r="BEN15" s="55"/>
      <c r="BEO15" s="55"/>
      <c r="BEP15" s="55"/>
      <c r="BEQ15" s="55"/>
      <c r="BER15" s="55"/>
      <c r="BES15" s="55"/>
      <c r="BET15" s="55"/>
      <c r="BEU15" s="55"/>
      <c r="BEV15" s="55"/>
      <c r="BEW15" s="55"/>
      <c r="BEX15" s="55"/>
      <c r="BEY15" s="55"/>
      <c r="BEZ15" s="55"/>
      <c r="BFA15" s="55"/>
      <c r="BFB15" s="55"/>
      <c r="BFC15" s="55"/>
      <c r="BFD15" s="55"/>
      <c r="BFE15" s="55"/>
      <c r="BFF15" s="55"/>
      <c r="BFG15" s="55"/>
      <c r="BFH15" s="55"/>
      <c r="BFI15" s="55"/>
      <c r="BFJ15" s="55"/>
      <c r="BFK15" s="55"/>
      <c r="BFL15" s="55"/>
      <c r="BFM15" s="55"/>
      <c r="BFN15" s="55"/>
      <c r="BFO15" s="55"/>
      <c r="BFP15" s="55"/>
      <c r="BFQ15" s="55"/>
      <c r="BFR15" s="55"/>
      <c r="BFS15" s="55"/>
      <c r="BFT15" s="55"/>
      <c r="BFU15" s="55"/>
      <c r="BFV15" s="55"/>
      <c r="BFW15" s="55"/>
      <c r="BFX15" s="55"/>
      <c r="BFY15" s="55"/>
      <c r="BFZ15" s="55"/>
      <c r="BGA15" s="55"/>
      <c r="BGB15" s="55"/>
      <c r="BGC15" s="55"/>
      <c r="BGD15" s="55"/>
      <c r="BGE15" s="55"/>
      <c r="BGF15" s="55"/>
      <c r="BGG15" s="55"/>
      <c r="BGH15" s="55"/>
      <c r="BGI15" s="55"/>
      <c r="BGJ15" s="55"/>
      <c r="BGK15" s="55"/>
      <c r="BGL15" s="55"/>
      <c r="BGM15" s="55"/>
      <c r="BGN15" s="55"/>
      <c r="BGO15" s="55"/>
      <c r="BGP15" s="55"/>
      <c r="BGQ15" s="55"/>
      <c r="BGR15" s="55"/>
      <c r="BGS15" s="55"/>
      <c r="BGT15" s="55"/>
      <c r="BGU15" s="55"/>
      <c r="BGV15" s="55"/>
      <c r="BGW15" s="55"/>
      <c r="BGX15" s="55"/>
      <c r="BGY15" s="55"/>
      <c r="BGZ15" s="55"/>
      <c r="BHA15" s="55"/>
      <c r="BHB15" s="55"/>
      <c r="BHC15" s="55"/>
      <c r="BHD15" s="55"/>
      <c r="BHE15" s="55"/>
      <c r="BHF15" s="55"/>
      <c r="BHG15" s="55"/>
      <c r="BHH15" s="55"/>
      <c r="BHI15" s="55"/>
      <c r="BHJ15" s="55"/>
      <c r="BHK15" s="55"/>
      <c r="BHL15" s="55"/>
      <c r="BHM15" s="55"/>
      <c r="BHN15" s="55"/>
      <c r="BHO15" s="55"/>
      <c r="BHP15" s="55"/>
      <c r="BHQ15" s="55"/>
      <c r="BHR15" s="55"/>
      <c r="BHS15" s="55"/>
      <c r="BHT15" s="55"/>
      <c r="BHU15" s="55"/>
      <c r="BHV15" s="55"/>
      <c r="BHW15" s="55"/>
      <c r="BHX15" s="55"/>
      <c r="BHY15" s="55"/>
      <c r="BHZ15" s="55"/>
      <c r="BIA15" s="55"/>
      <c r="BIB15" s="55"/>
      <c r="BIC15" s="55"/>
      <c r="BID15" s="55"/>
      <c r="BIE15" s="55"/>
      <c r="BIF15" s="55"/>
      <c r="BIG15" s="55"/>
      <c r="BIH15" s="55"/>
      <c r="BII15" s="55"/>
      <c r="BIJ15" s="55"/>
      <c r="BIK15" s="55"/>
      <c r="BIL15" s="55"/>
      <c r="BIM15" s="55"/>
      <c r="BIN15" s="55"/>
      <c r="BIO15" s="55"/>
      <c r="BIP15" s="55"/>
      <c r="BIQ15" s="55"/>
      <c r="BIR15" s="55"/>
      <c r="BIS15" s="55"/>
      <c r="BIT15" s="55"/>
      <c r="BIU15" s="55"/>
      <c r="BIV15" s="55"/>
      <c r="BIW15" s="55"/>
      <c r="BIX15" s="55"/>
      <c r="BIY15" s="55"/>
      <c r="BIZ15" s="55"/>
      <c r="BJA15" s="55"/>
      <c r="BJB15" s="55"/>
      <c r="BJC15" s="55"/>
      <c r="BJD15" s="55"/>
      <c r="BJE15" s="55"/>
      <c r="BJF15" s="55"/>
      <c r="BJG15" s="55"/>
      <c r="BJH15" s="55"/>
      <c r="BJI15" s="55"/>
      <c r="BJJ15" s="55"/>
      <c r="BJK15" s="55"/>
      <c r="BJL15" s="55"/>
      <c r="BJM15" s="55"/>
      <c r="BJN15" s="55"/>
      <c r="BJO15" s="55"/>
      <c r="BJP15" s="55"/>
      <c r="BJQ15" s="55"/>
      <c r="BJR15" s="55"/>
      <c r="BJS15" s="55"/>
      <c r="BJT15" s="55"/>
      <c r="BJU15" s="55"/>
      <c r="BJV15" s="55"/>
      <c r="BJW15" s="55"/>
      <c r="BJX15" s="55"/>
      <c r="BJY15" s="55"/>
      <c r="BJZ15" s="55"/>
      <c r="BKA15" s="55"/>
      <c r="BKB15" s="55"/>
      <c r="BKC15" s="55"/>
      <c r="BKD15" s="55"/>
      <c r="BKE15" s="55"/>
      <c r="BKF15" s="55"/>
      <c r="BKG15" s="55"/>
      <c r="BKH15" s="55"/>
      <c r="BKI15" s="55"/>
      <c r="BKJ15" s="55"/>
      <c r="BKK15" s="55"/>
      <c r="BKL15" s="55"/>
      <c r="BKM15" s="55"/>
      <c r="BKN15" s="55"/>
      <c r="BKO15" s="55"/>
      <c r="BKP15" s="55"/>
      <c r="BKQ15" s="55"/>
      <c r="BKR15" s="55"/>
      <c r="BKS15" s="55"/>
      <c r="BKT15" s="55"/>
      <c r="BKU15" s="55"/>
      <c r="BKV15" s="55"/>
      <c r="BKW15" s="55"/>
      <c r="BKX15" s="55"/>
      <c r="BKY15" s="55"/>
      <c r="BKZ15" s="55"/>
      <c r="BLA15" s="55"/>
      <c r="BLB15" s="55"/>
      <c r="BLC15" s="55"/>
      <c r="BLD15" s="55"/>
      <c r="BLE15" s="55"/>
      <c r="BLF15" s="55"/>
      <c r="BLG15" s="55"/>
      <c r="BLH15" s="55"/>
      <c r="BLI15" s="55"/>
      <c r="BLJ15" s="55"/>
      <c r="BLK15" s="55"/>
      <c r="BLL15" s="55"/>
      <c r="BLM15" s="55"/>
      <c r="BLN15" s="55"/>
      <c r="BLO15" s="55"/>
      <c r="BLP15" s="55"/>
      <c r="BLQ15" s="55"/>
      <c r="BLR15" s="55"/>
      <c r="BLS15" s="55"/>
      <c r="BLT15" s="55"/>
      <c r="BLU15" s="55"/>
      <c r="BLV15" s="55"/>
      <c r="BLW15" s="55"/>
      <c r="BLX15" s="55"/>
      <c r="BLY15" s="55"/>
      <c r="BLZ15" s="55"/>
      <c r="BMA15" s="55"/>
      <c r="BMB15" s="55"/>
      <c r="BMC15" s="55"/>
      <c r="BMD15" s="55"/>
      <c r="BME15" s="55"/>
      <c r="BMF15" s="55"/>
      <c r="BMG15" s="55"/>
      <c r="BMH15" s="55"/>
      <c r="BMI15" s="55"/>
      <c r="BMJ15" s="55"/>
      <c r="BMK15" s="55"/>
      <c r="BML15" s="55"/>
      <c r="BMM15" s="55"/>
      <c r="BMN15" s="55"/>
      <c r="BMO15" s="55"/>
      <c r="BMP15" s="55"/>
      <c r="BMQ15" s="55"/>
      <c r="BMR15" s="55"/>
      <c r="BMS15" s="55"/>
      <c r="BMT15" s="55"/>
      <c r="BMU15" s="55"/>
      <c r="BMV15" s="55"/>
      <c r="BMW15" s="55"/>
      <c r="BMX15" s="55"/>
      <c r="BMY15" s="55"/>
      <c r="BMZ15" s="55"/>
      <c r="BNA15" s="55"/>
      <c r="BNB15" s="55"/>
      <c r="BNC15" s="55"/>
      <c r="BND15" s="55"/>
      <c r="BNE15" s="55"/>
      <c r="BNF15" s="55"/>
      <c r="BNG15" s="55"/>
      <c r="BNH15" s="55"/>
      <c r="BNI15" s="55"/>
      <c r="BNJ15" s="55"/>
      <c r="BNK15" s="55"/>
      <c r="BNL15" s="55"/>
      <c r="BNM15" s="55"/>
      <c r="BNN15" s="55"/>
      <c r="BNO15" s="55"/>
      <c r="BNP15" s="55"/>
      <c r="BNQ15" s="55"/>
      <c r="BNR15" s="55"/>
      <c r="BNS15" s="55"/>
      <c r="BNT15" s="55"/>
      <c r="BNU15" s="55"/>
      <c r="BNV15" s="55"/>
      <c r="BNW15" s="55"/>
      <c r="BNX15" s="55"/>
      <c r="BNY15" s="55"/>
      <c r="BNZ15" s="55"/>
      <c r="BOA15" s="55"/>
      <c r="BOB15" s="55"/>
      <c r="BOC15" s="55"/>
      <c r="BOD15" s="55"/>
      <c r="BOE15" s="55"/>
      <c r="BOF15" s="55"/>
      <c r="BOG15" s="55"/>
      <c r="BOH15" s="55"/>
      <c r="BOI15" s="55"/>
      <c r="BOJ15" s="55"/>
      <c r="BOK15" s="55"/>
      <c r="BOL15" s="55"/>
      <c r="BOM15" s="55"/>
      <c r="BON15" s="55"/>
      <c r="BOO15" s="55"/>
      <c r="BOP15" s="55"/>
      <c r="BOQ15" s="55"/>
      <c r="BOR15" s="55"/>
      <c r="BOS15" s="55"/>
      <c r="BOT15" s="55"/>
      <c r="BOU15" s="55"/>
      <c r="BOV15" s="55"/>
      <c r="BOW15" s="55"/>
      <c r="BOX15" s="55"/>
      <c r="BOY15" s="55"/>
      <c r="BOZ15" s="55"/>
      <c r="BPA15" s="55"/>
      <c r="BPB15" s="55"/>
      <c r="BPC15" s="55"/>
      <c r="BPD15" s="55"/>
      <c r="BPE15" s="55"/>
      <c r="BPF15" s="55"/>
      <c r="BPG15" s="55"/>
      <c r="BPH15" s="55"/>
      <c r="BPI15" s="55"/>
      <c r="BPJ15" s="55"/>
      <c r="BPK15" s="55"/>
      <c r="BPL15" s="55"/>
      <c r="BPM15" s="55"/>
      <c r="BPN15" s="55"/>
      <c r="BPO15" s="55"/>
      <c r="BPP15" s="55"/>
      <c r="BPQ15" s="55"/>
      <c r="BPR15" s="55"/>
      <c r="BPS15" s="55"/>
      <c r="BPT15" s="55"/>
      <c r="BPU15" s="55"/>
      <c r="BPV15" s="55"/>
      <c r="BPW15" s="55"/>
      <c r="BPX15" s="55"/>
      <c r="BPY15" s="55"/>
      <c r="BPZ15" s="55"/>
      <c r="BQA15" s="55"/>
      <c r="BQB15" s="55"/>
      <c r="BQC15" s="55"/>
      <c r="BQD15" s="55"/>
      <c r="BQE15" s="55"/>
      <c r="BQF15" s="55"/>
      <c r="BQG15" s="55"/>
      <c r="BQH15" s="55"/>
      <c r="BQI15" s="55"/>
      <c r="BQJ15" s="55"/>
      <c r="BQK15" s="55"/>
      <c r="BQL15" s="55"/>
      <c r="BQM15" s="55"/>
      <c r="BQN15" s="55"/>
      <c r="BQO15" s="55"/>
      <c r="BQP15" s="55"/>
      <c r="BQQ15" s="55"/>
      <c r="BQR15" s="55"/>
      <c r="BQS15" s="55"/>
      <c r="BQT15" s="55"/>
      <c r="BQU15" s="55"/>
      <c r="BQV15" s="55"/>
      <c r="BQW15" s="55"/>
      <c r="BQX15" s="55"/>
      <c r="BQY15" s="55"/>
      <c r="BQZ15" s="55"/>
      <c r="BRA15" s="55"/>
      <c r="BRB15" s="55"/>
      <c r="BRC15" s="55"/>
      <c r="BRD15" s="55"/>
      <c r="BRE15" s="55"/>
      <c r="BRF15" s="55"/>
      <c r="BRG15" s="55"/>
      <c r="BRH15" s="55"/>
      <c r="BRI15" s="55"/>
      <c r="BRJ15" s="55"/>
      <c r="BRK15" s="55"/>
      <c r="BRL15" s="55"/>
      <c r="BRM15" s="55"/>
      <c r="BRN15" s="55"/>
      <c r="BRO15" s="55"/>
      <c r="BRP15" s="55"/>
      <c r="BRQ15" s="55"/>
      <c r="BRR15" s="55"/>
      <c r="BRS15" s="55"/>
      <c r="BRT15" s="55"/>
      <c r="BRU15" s="55"/>
      <c r="BRV15" s="55"/>
      <c r="BRW15" s="55"/>
      <c r="BRX15" s="55"/>
      <c r="BRY15" s="55"/>
      <c r="BRZ15" s="55"/>
      <c r="BSA15" s="55"/>
      <c r="BSB15" s="55"/>
      <c r="BSC15" s="55"/>
      <c r="BSD15" s="55"/>
      <c r="BSE15" s="55"/>
      <c r="BSF15" s="55"/>
      <c r="BSG15" s="55"/>
      <c r="BSH15" s="55"/>
      <c r="BSI15" s="55"/>
      <c r="BSJ15" s="55"/>
      <c r="BSK15" s="55"/>
      <c r="BSL15" s="55"/>
      <c r="BSM15" s="55"/>
      <c r="BSN15" s="55"/>
      <c r="BSO15" s="55"/>
      <c r="BSP15" s="55"/>
      <c r="BSQ15" s="55"/>
      <c r="BSR15" s="55"/>
      <c r="BSS15" s="55"/>
      <c r="BST15" s="55"/>
      <c r="BSU15" s="55"/>
      <c r="BSV15" s="55"/>
      <c r="BSW15" s="55"/>
      <c r="BSX15" s="55"/>
      <c r="BSY15" s="55"/>
      <c r="BSZ15" s="55"/>
      <c r="BTA15" s="55"/>
      <c r="BTB15" s="55"/>
      <c r="BTC15" s="55"/>
      <c r="BTD15" s="55"/>
      <c r="BTE15" s="55"/>
      <c r="BTF15" s="55"/>
      <c r="BTG15" s="55"/>
      <c r="BTH15" s="55"/>
      <c r="BTI15" s="55"/>
      <c r="BTJ15" s="55"/>
      <c r="BTK15" s="55"/>
      <c r="BTL15" s="55"/>
      <c r="BTM15" s="55"/>
      <c r="BTN15" s="55"/>
      <c r="BTO15" s="55"/>
      <c r="BTP15" s="55"/>
      <c r="BTQ15" s="55"/>
      <c r="BTR15" s="55"/>
      <c r="BTS15" s="55"/>
      <c r="BTT15" s="55"/>
      <c r="BTU15" s="55"/>
      <c r="BTV15" s="55"/>
      <c r="BTW15" s="55"/>
      <c r="BTX15" s="55"/>
      <c r="BTY15" s="55"/>
      <c r="BTZ15" s="55"/>
      <c r="BUA15" s="55"/>
      <c r="BUB15" s="55"/>
      <c r="BUC15" s="55"/>
      <c r="BUD15" s="55"/>
      <c r="BUE15" s="55"/>
      <c r="BUF15" s="55"/>
      <c r="BUG15" s="55"/>
      <c r="BUH15" s="55"/>
      <c r="BUI15" s="55"/>
      <c r="BUJ15" s="55"/>
      <c r="BUK15" s="55"/>
      <c r="BUL15" s="55"/>
      <c r="BUM15" s="55"/>
      <c r="BUN15" s="55"/>
      <c r="BUO15" s="55"/>
      <c r="BUP15" s="55"/>
      <c r="BUQ15" s="55"/>
      <c r="BUR15" s="55"/>
      <c r="BUS15" s="55"/>
      <c r="BUT15" s="55"/>
      <c r="BUU15" s="55"/>
      <c r="BUV15" s="55"/>
      <c r="BUW15" s="55"/>
      <c r="BUX15" s="55"/>
      <c r="BUY15" s="55"/>
      <c r="BUZ15" s="55"/>
      <c r="BVA15" s="55"/>
      <c r="BVB15" s="55"/>
      <c r="BVC15" s="55"/>
      <c r="BVD15" s="55"/>
      <c r="BVE15" s="55"/>
      <c r="BVF15" s="55"/>
      <c r="BVG15" s="55"/>
      <c r="BVH15" s="55"/>
      <c r="BVI15" s="55"/>
      <c r="BVJ15" s="55"/>
      <c r="BVK15" s="55"/>
      <c r="BVL15" s="55"/>
      <c r="BVM15" s="55"/>
      <c r="BVN15" s="55"/>
    </row>
    <row r="16" spans="1:1938" s="51" customFormat="1" ht="12.6" customHeight="1">
      <c r="A16" s="65"/>
      <c r="B16" s="181">
        <v>8</v>
      </c>
      <c r="C16" s="182" t="s">
        <v>241</v>
      </c>
      <c r="D16" s="184" t="s">
        <v>254</v>
      </c>
      <c r="E16" s="182" t="s">
        <v>190</v>
      </c>
      <c r="F16" s="181" t="s">
        <v>25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  <c r="ALN16" s="55"/>
      <c r="ALO16" s="55"/>
      <c r="ALP16" s="55"/>
      <c r="ALQ16" s="55"/>
      <c r="ALR16" s="55"/>
      <c r="ALS16" s="55"/>
      <c r="ALT16" s="55"/>
      <c r="ALU16" s="55"/>
      <c r="ALV16" s="55"/>
      <c r="ALW16" s="55"/>
      <c r="ALX16" s="55"/>
      <c r="ALY16" s="55"/>
      <c r="ALZ16" s="55"/>
      <c r="AMA16" s="55"/>
      <c r="AMB16" s="55"/>
      <c r="AMC16" s="55"/>
      <c r="AMD16" s="55"/>
      <c r="AME16" s="55"/>
      <c r="AMF16" s="55"/>
      <c r="AMG16" s="55"/>
      <c r="AMH16" s="55"/>
      <c r="AMI16" s="55"/>
      <c r="AMJ16" s="55"/>
      <c r="AMK16" s="55"/>
      <c r="AML16" s="55"/>
      <c r="AMM16" s="55"/>
      <c r="AMN16" s="55"/>
      <c r="AMO16" s="55"/>
      <c r="AMP16" s="55"/>
      <c r="AMQ16" s="55"/>
      <c r="AMR16" s="55"/>
      <c r="AMS16" s="55"/>
      <c r="AMT16" s="55"/>
      <c r="AMU16" s="55"/>
      <c r="AMV16" s="55"/>
      <c r="AMW16" s="55"/>
      <c r="AMX16" s="55"/>
      <c r="AMY16" s="55"/>
      <c r="AMZ16" s="55"/>
      <c r="ANA16" s="55"/>
      <c r="ANB16" s="55"/>
      <c r="ANC16" s="55"/>
      <c r="AND16" s="55"/>
      <c r="ANE16" s="55"/>
      <c r="ANF16" s="55"/>
      <c r="ANG16" s="55"/>
      <c r="ANH16" s="55"/>
      <c r="ANI16" s="55"/>
      <c r="ANJ16" s="55"/>
      <c r="ANK16" s="55"/>
      <c r="ANL16" s="55"/>
      <c r="ANM16" s="55"/>
      <c r="ANN16" s="55"/>
      <c r="ANO16" s="55"/>
      <c r="ANP16" s="55"/>
      <c r="ANQ16" s="55"/>
      <c r="ANR16" s="55"/>
      <c r="ANS16" s="55"/>
      <c r="ANT16" s="55"/>
      <c r="ANU16" s="55"/>
      <c r="ANV16" s="55"/>
      <c r="ANW16" s="55"/>
      <c r="ANX16" s="55"/>
      <c r="ANY16" s="55"/>
      <c r="ANZ16" s="55"/>
      <c r="AOA16" s="55"/>
      <c r="AOB16" s="55"/>
      <c r="AOC16" s="55"/>
      <c r="AOD16" s="55"/>
      <c r="AOE16" s="55"/>
      <c r="AOF16" s="55"/>
      <c r="AOG16" s="55"/>
      <c r="AOH16" s="55"/>
      <c r="AOI16" s="55"/>
      <c r="AOJ16" s="55"/>
      <c r="AOK16" s="55"/>
      <c r="AOL16" s="55"/>
      <c r="AOM16" s="55"/>
      <c r="AON16" s="55"/>
      <c r="AOO16" s="55"/>
      <c r="AOP16" s="55"/>
      <c r="AOQ16" s="55"/>
      <c r="AOR16" s="55"/>
      <c r="AOS16" s="55"/>
      <c r="AOT16" s="55"/>
      <c r="AOU16" s="55"/>
      <c r="AOV16" s="55"/>
      <c r="AOW16" s="55"/>
      <c r="AOX16" s="55"/>
      <c r="AOY16" s="55"/>
      <c r="AOZ16" s="55"/>
      <c r="APA16" s="55"/>
      <c r="APB16" s="55"/>
      <c r="APC16" s="55"/>
      <c r="APD16" s="55"/>
      <c r="APE16" s="55"/>
      <c r="APF16" s="55"/>
      <c r="APG16" s="55"/>
      <c r="APH16" s="55"/>
      <c r="API16" s="55"/>
      <c r="APJ16" s="55"/>
      <c r="APK16" s="55"/>
      <c r="APL16" s="55"/>
      <c r="APM16" s="55"/>
      <c r="APN16" s="55"/>
      <c r="APO16" s="55"/>
      <c r="APP16" s="55"/>
      <c r="APQ16" s="55"/>
      <c r="APR16" s="55"/>
      <c r="APS16" s="55"/>
      <c r="APT16" s="55"/>
      <c r="APU16" s="55"/>
      <c r="APV16" s="55"/>
      <c r="APW16" s="55"/>
      <c r="APX16" s="55"/>
      <c r="APY16" s="55"/>
      <c r="APZ16" s="55"/>
      <c r="AQA16" s="55"/>
      <c r="AQB16" s="55"/>
      <c r="AQC16" s="55"/>
      <c r="AQD16" s="55"/>
      <c r="AQE16" s="55"/>
      <c r="AQF16" s="55"/>
      <c r="AQG16" s="55"/>
      <c r="AQH16" s="55"/>
      <c r="AQI16" s="55"/>
      <c r="AQJ16" s="55"/>
      <c r="AQK16" s="55"/>
      <c r="AQL16" s="55"/>
      <c r="AQM16" s="55"/>
      <c r="AQN16" s="55"/>
      <c r="AQO16" s="55"/>
      <c r="AQP16" s="55"/>
      <c r="AQQ16" s="55"/>
      <c r="AQR16" s="55"/>
      <c r="AQS16" s="55"/>
      <c r="AQT16" s="55"/>
      <c r="AQU16" s="55"/>
      <c r="AQV16" s="55"/>
      <c r="AQW16" s="55"/>
      <c r="AQX16" s="55"/>
      <c r="AQY16" s="55"/>
      <c r="AQZ16" s="55"/>
      <c r="ARA16" s="55"/>
      <c r="ARB16" s="55"/>
      <c r="ARC16" s="55"/>
      <c r="ARD16" s="55"/>
      <c r="ARE16" s="55"/>
      <c r="ARF16" s="55"/>
      <c r="ARG16" s="55"/>
      <c r="ARH16" s="55"/>
      <c r="ARI16" s="55"/>
      <c r="ARJ16" s="55"/>
      <c r="ARK16" s="55"/>
      <c r="ARL16" s="55"/>
      <c r="ARM16" s="55"/>
      <c r="ARN16" s="55"/>
      <c r="ARO16" s="55"/>
      <c r="ARP16" s="55"/>
      <c r="ARQ16" s="55"/>
      <c r="ARR16" s="55"/>
      <c r="ARS16" s="55"/>
      <c r="ART16" s="55"/>
      <c r="ARU16" s="55"/>
      <c r="ARV16" s="55"/>
      <c r="ARW16" s="55"/>
      <c r="ARX16" s="55"/>
      <c r="ARY16" s="55"/>
      <c r="ARZ16" s="55"/>
      <c r="ASA16" s="55"/>
      <c r="ASB16" s="55"/>
      <c r="ASC16" s="55"/>
      <c r="ASD16" s="55"/>
      <c r="ASE16" s="55"/>
      <c r="ASF16" s="55"/>
      <c r="ASG16" s="55"/>
      <c r="ASH16" s="55"/>
      <c r="ASI16" s="55"/>
      <c r="ASJ16" s="55"/>
      <c r="ASK16" s="55"/>
      <c r="ASL16" s="55"/>
      <c r="ASM16" s="55"/>
      <c r="ASN16" s="55"/>
      <c r="ASO16" s="55"/>
      <c r="ASP16" s="55"/>
      <c r="ASQ16" s="55"/>
      <c r="ASR16" s="55"/>
      <c r="ASS16" s="55"/>
      <c r="AST16" s="55"/>
      <c r="ASU16" s="55"/>
      <c r="ASV16" s="55"/>
      <c r="ASW16" s="55"/>
      <c r="ASX16" s="55"/>
      <c r="ASY16" s="55"/>
      <c r="ASZ16" s="55"/>
      <c r="ATA16" s="55"/>
      <c r="ATB16" s="55"/>
      <c r="ATC16" s="55"/>
      <c r="ATD16" s="55"/>
      <c r="ATE16" s="55"/>
      <c r="ATF16" s="55"/>
      <c r="ATG16" s="55"/>
      <c r="ATH16" s="55"/>
      <c r="ATI16" s="55"/>
      <c r="ATJ16" s="55"/>
      <c r="ATK16" s="55"/>
      <c r="ATL16" s="55"/>
      <c r="ATM16" s="55"/>
      <c r="ATN16" s="55"/>
      <c r="ATO16" s="55"/>
      <c r="ATP16" s="55"/>
      <c r="ATQ16" s="55"/>
      <c r="ATR16" s="55"/>
      <c r="ATS16" s="55"/>
      <c r="ATT16" s="55"/>
      <c r="ATU16" s="55"/>
      <c r="ATV16" s="55"/>
      <c r="ATW16" s="55"/>
      <c r="ATX16" s="55"/>
      <c r="ATY16" s="55"/>
      <c r="ATZ16" s="55"/>
      <c r="AUA16" s="55"/>
      <c r="AUB16" s="55"/>
      <c r="AUC16" s="55"/>
      <c r="AUD16" s="55"/>
      <c r="AUE16" s="55"/>
      <c r="AUF16" s="55"/>
      <c r="AUG16" s="55"/>
      <c r="AUH16" s="55"/>
      <c r="AUI16" s="55"/>
      <c r="AUJ16" s="55"/>
      <c r="AUK16" s="55"/>
      <c r="AUL16" s="55"/>
      <c r="AUM16" s="55"/>
      <c r="AUN16" s="55"/>
      <c r="AUO16" s="55"/>
      <c r="AUP16" s="55"/>
      <c r="AUQ16" s="55"/>
      <c r="AUR16" s="55"/>
      <c r="AUS16" s="55"/>
      <c r="AUT16" s="55"/>
      <c r="AUU16" s="55"/>
      <c r="AUV16" s="55"/>
      <c r="AUW16" s="55"/>
      <c r="AUX16" s="55"/>
      <c r="AUY16" s="55"/>
      <c r="AUZ16" s="55"/>
      <c r="AVA16" s="55"/>
      <c r="AVB16" s="55"/>
      <c r="AVC16" s="55"/>
      <c r="AVD16" s="55"/>
      <c r="AVE16" s="55"/>
      <c r="AVF16" s="55"/>
      <c r="AVG16" s="55"/>
      <c r="AVH16" s="55"/>
      <c r="AVI16" s="55"/>
      <c r="AVJ16" s="55"/>
      <c r="AVK16" s="55"/>
      <c r="AVL16" s="55"/>
      <c r="AVM16" s="55"/>
      <c r="AVN16" s="55"/>
      <c r="AVO16" s="55"/>
      <c r="AVP16" s="55"/>
      <c r="AVQ16" s="55"/>
      <c r="AVR16" s="55"/>
      <c r="AVS16" s="55"/>
      <c r="AVT16" s="55"/>
      <c r="AVU16" s="55"/>
      <c r="AVV16" s="55"/>
      <c r="AVW16" s="55"/>
      <c r="AVX16" s="55"/>
      <c r="AVY16" s="55"/>
      <c r="AVZ16" s="55"/>
      <c r="AWA16" s="55"/>
      <c r="AWB16" s="55"/>
      <c r="AWC16" s="55"/>
      <c r="AWD16" s="55"/>
      <c r="AWE16" s="55"/>
      <c r="AWF16" s="55"/>
      <c r="AWG16" s="55"/>
      <c r="AWH16" s="55"/>
      <c r="AWI16" s="55"/>
      <c r="AWJ16" s="55"/>
      <c r="AWK16" s="55"/>
      <c r="AWL16" s="55"/>
      <c r="AWM16" s="55"/>
      <c r="AWN16" s="55"/>
      <c r="AWO16" s="55"/>
      <c r="AWP16" s="55"/>
      <c r="AWQ16" s="55"/>
      <c r="AWR16" s="55"/>
      <c r="AWS16" s="55"/>
      <c r="AWT16" s="55"/>
      <c r="AWU16" s="55"/>
      <c r="AWV16" s="55"/>
      <c r="AWW16" s="55"/>
      <c r="AWX16" s="55"/>
      <c r="AWY16" s="55"/>
      <c r="AWZ16" s="55"/>
      <c r="AXA16" s="55"/>
      <c r="AXB16" s="55"/>
      <c r="AXC16" s="55"/>
      <c r="AXD16" s="55"/>
      <c r="AXE16" s="55"/>
      <c r="AXF16" s="55"/>
      <c r="AXG16" s="55"/>
      <c r="AXH16" s="55"/>
      <c r="AXI16" s="55"/>
      <c r="AXJ16" s="55"/>
      <c r="AXK16" s="55"/>
      <c r="AXL16" s="55"/>
      <c r="AXM16" s="55"/>
      <c r="AXN16" s="55"/>
      <c r="AXO16" s="55"/>
      <c r="AXP16" s="55"/>
      <c r="AXQ16" s="55"/>
      <c r="AXR16" s="55"/>
      <c r="AXS16" s="55"/>
      <c r="AXT16" s="55"/>
      <c r="AXU16" s="55"/>
      <c r="AXV16" s="55"/>
      <c r="AXW16" s="55"/>
      <c r="AXX16" s="55"/>
      <c r="AXY16" s="55"/>
      <c r="AXZ16" s="55"/>
      <c r="AYA16" s="55"/>
      <c r="AYB16" s="55"/>
      <c r="AYC16" s="55"/>
      <c r="AYD16" s="55"/>
      <c r="AYE16" s="55"/>
      <c r="AYF16" s="55"/>
      <c r="AYG16" s="55"/>
      <c r="AYH16" s="55"/>
      <c r="AYI16" s="55"/>
      <c r="AYJ16" s="55"/>
      <c r="AYK16" s="55"/>
      <c r="AYL16" s="55"/>
      <c r="AYM16" s="55"/>
      <c r="AYN16" s="55"/>
      <c r="AYO16" s="55"/>
      <c r="AYP16" s="55"/>
      <c r="AYQ16" s="55"/>
      <c r="AYR16" s="55"/>
      <c r="AYS16" s="55"/>
      <c r="AYT16" s="55"/>
      <c r="AYU16" s="55"/>
      <c r="AYV16" s="55"/>
      <c r="AYW16" s="55"/>
      <c r="AYX16" s="55"/>
      <c r="AYY16" s="55"/>
      <c r="AYZ16" s="55"/>
      <c r="AZA16" s="55"/>
      <c r="AZB16" s="55"/>
      <c r="AZC16" s="55"/>
      <c r="AZD16" s="55"/>
      <c r="AZE16" s="55"/>
      <c r="AZF16" s="55"/>
      <c r="AZG16" s="55"/>
      <c r="AZH16" s="55"/>
      <c r="AZI16" s="55"/>
      <c r="AZJ16" s="55"/>
      <c r="AZK16" s="55"/>
      <c r="AZL16" s="55"/>
      <c r="AZM16" s="55"/>
      <c r="AZN16" s="55"/>
      <c r="AZO16" s="55"/>
      <c r="AZP16" s="55"/>
      <c r="AZQ16" s="55"/>
      <c r="AZR16" s="55"/>
      <c r="AZS16" s="55"/>
      <c r="AZT16" s="55"/>
      <c r="AZU16" s="55"/>
      <c r="AZV16" s="55"/>
      <c r="AZW16" s="55"/>
      <c r="AZX16" s="55"/>
      <c r="AZY16" s="55"/>
      <c r="AZZ16" s="55"/>
      <c r="BAA16" s="55"/>
      <c r="BAB16" s="55"/>
      <c r="BAC16" s="55"/>
      <c r="BAD16" s="55"/>
      <c r="BAE16" s="55"/>
      <c r="BAF16" s="55"/>
      <c r="BAG16" s="55"/>
      <c r="BAH16" s="55"/>
      <c r="BAI16" s="55"/>
      <c r="BAJ16" s="55"/>
      <c r="BAK16" s="55"/>
      <c r="BAL16" s="55"/>
      <c r="BAM16" s="55"/>
      <c r="BAN16" s="55"/>
      <c r="BAO16" s="55"/>
      <c r="BAP16" s="55"/>
      <c r="BAQ16" s="55"/>
      <c r="BAR16" s="55"/>
      <c r="BAS16" s="55"/>
      <c r="BAT16" s="55"/>
      <c r="BAU16" s="55"/>
      <c r="BAV16" s="55"/>
      <c r="BAW16" s="55"/>
      <c r="BAX16" s="55"/>
      <c r="BAY16" s="55"/>
      <c r="BAZ16" s="55"/>
      <c r="BBA16" s="55"/>
      <c r="BBB16" s="55"/>
      <c r="BBC16" s="55"/>
      <c r="BBD16" s="55"/>
      <c r="BBE16" s="55"/>
      <c r="BBF16" s="55"/>
      <c r="BBG16" s="55"/>
      <c r="BBH16" s="55"/>
      <c r="BBI16" s="55"/>
      <c r="BBJ16" s="55"/>
      <c r="BBK16" s="55"/>
      <c r="BBL16" s="55"/>
      <c r="BBM16" s="55"/>
      <c r="BBN16" s="55"/>
      <c r="BBO16" s="55"/>
      <c r="BBP16" s="55"/>
      <c r="BBQ16" s="55"/>
      <c r="BBR16" s="55"/>
      <c r="BBS16" s="55"/>
      <c r="BBT16" s="55"/>
      <c r="BBU16" s="55"/>
      <c r="BBV16" s="55"/>
      <c r="BBW16" s="55"/>
      <c r="BBX16" s="55"/>
      <c r="BBY16" s="55"/>
      <c r="BBZ16" s="55"/>
      <c r="BCA16" s="55"/>
      <c r="BCB16" s="55"/>
      <c r="BCC16" s="55"/>
      <c r="BCD16" s="55"/>
      <c r="BCE16" s="55"/>
      <c r="BCF16" s="55"/>
      <c r="BCG16" s="55"/>
      <c r="BCH16" s="55"/>
      <c r="BCI16" s="55"/>
      <c r="BCJ16" s="55"/>
      <c r="BCK16" s="55"/>
      <c r="BCL16" s="55"/>
      <c r="BCM16" s="55"/>
      <c r="BCN16" s="55"/>
      <c r="BCO16" s="55"/>
      <c r="BCP16" s="55"/>
      <c r="BCQ16" s="55"/>
      <c r="BCR16" s="55"/>
      <c r="BCS16" s="55"/>
      <c r="BCT16" s="55"/>
      <c r="BCU16" s="55"/>
      <c r="BCV16" s="55"/>
      <c r="BCW16" s="55"/>
      <c r="BCX16" s="55"/>
      <c r="BCY16" s="55"/>
      <c r="BCZ16" s="55"/>
      <c r="BDA16" s="55"/>
      <c r="BDB16" s="55"/>
      <c r="BDC16" s="55"/>
      <c r="BDD16" s="55"/>
      <c r="BDE16" s="55"/>
      <c r="BDF16" s="55"/>
      <c r="BDG16" s="55"/>
      <c r="BDH16" s="55"/>
      <c r="BDI16" s="55"/>
      <c r="BDJ16" s="55"/>
      <c r="BDK16" s="55"/>
      <c r="BDL16" s="55"/>
      <c r="BDM16" s="55"/>
      <c r="BDN16" s="55"/>
      <c r="BDO16" s="55"/>
      <c r="BDP16" s="55"/>
      <c r="BDQ16" s="55"/>
      <c r="BDR16" s="55"/>
      <c r="BDS16" s="55"/>
      <c r="BDT16" s="55"/>
      <c r="BDU16" s="55"/>
      <c r="BDV16" s="55"/>
      <c r="BDW16" s="55"/>
      <c r="BDX16" s="55"/>
      <c r="BDY16" s="55"/>
      <c r="BDZ16" s="55"/>
      <c r="BEA16" s="55"/>
      <c r="BEB16" s="55"/>
      <c r="BEC16" s="55"/>
      <c r="BED16" s="55"/>
      <c r="BEE16" s="55"/>
      <c r="BEF16" s="55"/>
      <c r="BEG16" s="55"/>
      <c r="BEH16" s="55"/>
      <c r="BEI16" s="55"/>
      <c r="BEJ16" s="55"/>
      <c r="BEK16" s="55"/>
      <c r="BEL16" s="55"/>
      <c r="BEM16" s="55"/>
      <c r="BEN16" s="55"/>
      <c r="BEO16" s="55"/>
      <c r="BEP16" s="55"/>
      <c r="BEQ16" s="55"/>
      <c r="BER16" s="55"/>
      <c r="BES16" s="55"/>
      <c r="BET16" s="55"/>
      <c r="BEU16" s="55"/>
      <c r="BEV16" s="55"/>
      <c r="BEW16" s="55"/>
      <c r="BEX16" s="55"/>
      <c r="BEY16" s="55"/>
      <c r="BEZ16" s="55"/>
      <c r="BFA16" s="55"/>
      <c r="BFB16" s="55"/>
      <c r="BFC16" s="55"/>
      <c r="BFD16" s="55"/>
      <c r="BFE16" s="55"/>
      <c r="BFF16" s="55"/>
      <c r="BFG16" s="55"/>
      <c r="BFH16" s="55"/>
      <c r="BFI16" s="55"/>
      <c r="BFJ16" s="55"/>
      <c r="BFK16" s="55"/>
      <c r="BFL16" s="55"/>
      <c r="BFM16" s="55"/>
      <c r="BFN16" s="55"/>
      <c r="BFO16" s="55"/>
      <c r="BFP16" s="55"/>
      <c r="BFQ16" s="55"/>
      <c r="BFR16" s="55"/>
      <c r="BFS16" s="55"/>
      <c r="BFT16" s="55"/>
      <c r="BFU16" s="55"/>
      <c r="BFV16" s="55"/>
      <c r="BFW16" s="55"/>
      <c r="BFX16" s="55"/>
      <c r="BFY16" s="55"/>
      <c r="BFZ16" s="55"/>
      <c r="BGA16" s="55"/>
      <c r="BGB16" s="55"/>
      <c r="BGC16" s="55"/>
      <c r="BGD16" s="55"/>
      <c r="BGE16" s="55"/>
      <c r="BGF16" s="55"/>
      <c r="BGG16" s="55"/>
      <c r="BGH16" s="55"/>
      <c r="BGI16" s="55"/>
      <c r="BGJ16" s="55"/>
      <c r="BGK16" s="55"/>
      <c r="BGL16" s="55"/>
      <c r="BGM16" s="55"/>
      <c r="BGN16" s="55"/>
      <c r="BGO16" s="55"/>
      <c r="BGP16" s="55"/>
      <c r="BGQ16" s="55"/>
      <c r="BGR16" s="55"/>
      <c r="BGS16" s="55"/>
      <c r="BGT16" s="55"/>
      <c r="BGU16" s="55"/>
      <c r="BGV16" s="55"/>
      <c r="BGW16" s="55"/>
      <c r="BGX16" s="55"/>
      <c r="BGY16" s="55"/>
      <c r="BGZ16" s="55"/>
      <c r="BHA16" s="55"/>
      <c r="BHB16" s="55"/>
      <c r="BHC16" s="55"/>
      <c r="BHD16" s="55"/>
      <c r="BHE16" s="55"/>
      <c r="BHF16" s="55"/>
      <c r="BHG16" s="55"/>
      <c r="BHH16" s="55"/>
      <c r="BHI16" s="55"/>
      <c r="BHJ16" s="55"/>
      <c r="BHK16" s="55"/>
      <c r="BHL16" s="55"/>
      <c r="BHM16" s="55"/>
      <c r="BHN16" s="55"/>
      <c r="BHO16" s="55"/>
      <c r="BHP16" s="55"/>
      <c r="BHQ16" s="55"/>
      <c r="BHR16" s="55"/>
      <c r="BHS16" s="55"/>
      <c r="BHT16" s="55"/>
      <c r="BHU16" s="55"/>
      <c r="BHV16" s="55"/>
      <c r="BHW16" s="55"/>
      <c r="BHX16" s="55"/>
      <c r="BHY16" s="55"/>
      <c r="BHZ16" s="55"/>
      <c r="BIA16" s="55"/>
      <c r="BIB16" s="55"/>
      <c r="BIC16" s="55"/>
      <c r="BID16" s="55"/>
      <c r="BIE16" s="55"/>
      <c r="BIF16" s="55"/>
      <c r="BIG16" s="55"/>
      <c r="BIH16" s="55"/>
      <c r="BII16" s="55"/>
      <c r="BIJ16" s="55"/>
      <c r="BIK16" s="55"/>
      <c r="BIL16" s="55"/>
      <c r="BIM16" s="55"/>
      <c r="BIN16" s="55"/>
      <c r="BIO16" s="55"/>
      <c r="BIP16" s="55"/>
      <c r="BIQ16" s="55"/>
      <c r="BIR16" s="55"/>
      <c r="BIS16" s="55"/>
      <c r="BIT16" s="55"/>
      <c r="BIU16" s="55"/>
      <c r="BIV16" s="55"/>
      <c r="BIW16" s="55"/>
      <c r="BIX16" s="55"/>
      <c r="BIY16" s="55"/>
      <c r="BIZ16" s="55"/>
      <c r="BJA16" s="55"/>
      <c r="BJB16" s="55"/>
      <c r="BJC16" s="55"/>
      <c r="BJD16" s="55"/>
      <c r="BJE16" s="55"/>
      <c r="BJF16" s="55"/>
      <c r="BJG16" s="55"/>
      <c r="BJH16" s="55"/>
      <c r="BJI16" s="55"/>
      <c r="BJJ16" s="55"/>
      <c r="BJK16" s="55"/>
      <c r="BJL16" s="55"/>
      <c r="BJM16" s="55"/>
      <c r="BJN16" s="55"/>
      <c r="BJO16" s="55"/>
      <c r="BJP16" s="55"/>
      <c r="BJQ16" s="55"/>
      <c r="BJR16" s="55"/>
      <c r="BJS16" s="55"/>
      <c r="BJT16" s="55"/>
      <c r="BJU16" s="55"/>
      <c r="BJV16" s="55"/>
      <c r="BJW16" s="55"/>
      <c r="BJX16" s="55"/>
      <c r="BJY16" s="55"/>
      <c r="BJZ16" s="55"/>
      <c r="BKA16" s="55"/>
      <c r="BKB16" s="55"/>
      <c r="BKC16" s="55"/>
      <c r="BKD16" s="55"/>
      <c r="BKE16" s="55"/>
      <c r="BKF16" s="55"/>
      <c r="BKG16" s="55"/>
      <c r="BKH16" s="55"/>
      <c r="BKI16" s="55"/>
      <c r="BKJ16" s="55"/>
      <c r="BKK16" s="55"/>
      <c r="BKL16" s="55"/>
      <c r="BKM16" s="55"/>
      <c r="BKN16" s="55"/>
      <c r="BKO16" s="55"/>
      <c r="BKP16" s="55"/>
      <c r="BKQ16" s="55"/>
      <c r="BKR16" s="55"/>
      <c r="BKS16" s="55"/>
      <c r="BKT16" s="55"/>
      <c r="BKU16" s="55"/>
      <c r="BKV16" s="55"/>
      <c r="BKW16" s="55"/>
      <c r="BKX16" s="55"/>
      <c r="BKY16" s="55"/>
      <c r="BKZ16" s="55"/>
      <c r="BLA16" s="55"/>
      <c r="BLB16" s="55"/>
      <c r="BLC16" s="55"/>
      <c r="BLD16" s="55"/>
      <c r="BLE16" s="55"/>
      <c r="BLF16" s="55"/>
      <c r="BLG16" s="55"/>
      <c r="BLH16" s="55"/>
      <c r="BLI16" s="55"/>
      <c r="BLJ16" s="55"/>
      <c r="BLK16" s="55"/>
      <c r="BLL16" s="55"/>
      <c r="BLM16" s="55"/>
      <c r="BLN16" s="55"/>
      <c r="BLO16" s="55"/>
      <c r="BLP16" s="55"/>
      <c r="BLQ16" s="55"/>
      <c r="BLR16" s="55"/>
      <c r="BLS16" s="55"/>
      <c r="BLT16" s="55"/>
      <c r="BLU16" s="55"/>
      <c r="BLV16" s="55"/>
      <c r="BLW16" s="55"/>
      <c r="BLX16" s="55"/>
      <c r="BLY16" s="55"/>
      <c r="BLZ16" s="55"/>
      <c r="BMA16" s="55"/>
      <c r="BMB16" s="55"/>
      <c r="BMC16" s="55"/>
      <c r="BMD16" s="55"/>
      <c r="BME16" s="55"/>
      <c r="BMF16" s="55"/>
      <c r="BMG16" s="55"/>
      <c r="BMH16" s="55"/>
      <c r="BMI16" s="55"/>
      <c r="BMJ16" s="55"/>
      <c r="BMK16" s="55"/>
      <c r="BML16" s="55"/>
      <c r="BMM16" s="55"/>
      <c r="BMN16" s="55"/>
      <c r="BMO16" s="55"/>
      <c r="BMP16" s="55"/>
      <c r="BMQ16" s="55"/>
      <c r="BMR16" s="55"/>
      <c r="BMS16" s="55"/>
      <c r="BMT16" s="55"/>
      <c r="BMU16" s="55"/>
      <c r="BMV16" s="55"/>
      <c r="BMW16" s="55"/>
      <c r="BMX16" s="55"/>
      <c r="BMY16" s="55"/>
      <c r="BMZ16" s="55"/>
      <c r="BNA16" s="55"/>
      <c r="BNB16" s="55"/>
      <c r="BNC16" s="55"/>
      <c r="BND16" s="55"/>
      <c r="BNE16" s="55"/>
      <c r="BNF16" s="55"/>
      <c r="BNG16" s="55"/>
      <c r="BNH16" s="55"/>
      <c r="BNI16" s="55"/>
      <c r="BNJ16" s="55"/>
      <c r="BNK16" s="55"/>
      <c r="BNL16" s="55"/>
      <c r="BNM16" s="55"/>
      <c r="BNN16" s="55"/>
      <c r="BNO16" s="55"/>
      <c r="BNP16" s="55"/>
      <c r="BNQ16" s="55"/>
      <c r="BNR16" s="55"/>
      <c r="BNS16" s="55"/>
      <c r="BNT16" s="55"/>
      <c r="BNU16" s="55"/>
      <c r="BNV16" s="55"/>
      <c r="BNW16" s="55"/>
      <c r="BNX16" s="55"/>
      <c r="BNY16" s="55"/>
      <c r="BNZ16" s="55"/>
      <c r="BOA16" s="55"/>
      <c r="BOB16" s="55"/>
      <c r="BOC16" s="55"/>
      <c r="BOD16" s="55"/>
      <c r="BOE16" s="55"/>
      <c r="BOF16" s="55"/>
      <c r="BOG16" s="55"/>
      <c r="BOH16" s="55"/>
      <c r="BOI16" s="55"/>
      <c r="BOJ16" s="55"/>
      <c r="BOK16" s="55"/>
      <c r="BOL16" s="55"/>
      <c r="BOM16" s="55"/>
      <c r="BON16" s="55"/>
      <c r="BOO16" s="55"/>
      <c r="BOP16" s="55"/>
      <c r="BOQ16" s="55"/>
      <c r="BOR16" s="55"/>
      <c r="BOS16" s="55"/>
      <c r="BOT16" s="55"/>
      <c r="BOU16" s="55"/>
      <c r="BOV16" s="55"/>
      <c r="BOW16" s="55"/>
      <c r="BOX16" s="55"/>
      <c r="BOY16" s="55"/>
      <c r="BOZ16" s="55"/>
      <c r="BPA16" s="55"/>
      <c r="BPB16" s="55"/>
      <c r="BPC16" s="55"/>
      <c r="BPD16" s="55"/>
      <c r="BPE16" s="55"/>
      <c r="BPF16" s="55"/>
      <c r="BPG16" s="55"/>
      <c r="BPH16" s="55"/>
      <c r="BPI16" s="55"/>
      <c r="BPJ16" s="55"/>
      <c r="BPK16" s="55"/>
      <c r="BPL16" s="55"/>
      <c r="BPM16" s="55"/>
      <c r="BPN16" s="55"/>
      <c r="BPO16" s="55"/>
      <c r="BPP16" s="55"/>
      <c r="BPQ16" s="55"/>
      <c r="BPR16" s="55"/>
      <c r="BPS16" s="55"/>
      <c r="BPT16" s="55"/>
      <c r="BPU16" s="55"/>
      <c r="BPV16" s="55"/>
      <c r="BPW16" s="55"/>
      <c r="BPX16" s="55"/>
      <c r="BPY16" s="55"/>
      <c r="BPZ16" s="55"/>
      <c r="BQA16" s="55"/>
      <c r="BQB16" s="55"/>
      <c r="BQC16" s="55"/>
      <c r="BQD16" s="55"/>
      <c r="BQE16" s="55"/>
      <c r="BQF16" s="55"/>
      <c r="BQG16" s="55"/>
      <c r="BQH16" s="55"/>
      <c r="BQI16" s="55"/>
      <c r="BQJ16" s="55"/>
      <c r="BQK16" s="55"/>
      <c r="BQL16" s="55"/>
      <c r="BQM16" s="55"/>
      <c r="BQN16" s="55"/>
      <c r="BQO16" s="55"/>
      <c r="BQP16" s="55"/>
      <c r="BQQ16" s="55"/>
      <c r="BQR16" s="55"/>
      <c r="BQS16" s="55"/>
      <c r="BQT16" s="55"/>
      <c r="BQU16" s="55"/>
      <c r="BQV16" s="55"/>
      <c r="BQW16" s="55"/>
      <c r="BQX16" s="55"/>
      <c r="BQY16" s="55"/>
      <c r="BQZ16" s="55"/>
      <c r="BRA16" s="55"/>
      <c r="BRB16" s="55"/>
      <c r="BRC16" s="55"/>
      <c r="BRD16" s="55"/>
      <c r="BRE16" s="55"/>
      <c r="BRF16" s="55"/>
      <c r="BRG16" s="55"/>
      <c r="BRH16" s="55"/>
      <c r="BRI16" s="55"/>
      <c r="BRJ16" s="55"/>
      <c r="BRK16" s="55"/>
      <c r="BRL16" s="55"/>
      <c r="BRM16" s="55"/>
      <c r="BRN16" s="55"/>
      <c r="BRO16" s="55"/>
      <c r="BRP16" s="55"/>
      <c r="BRQ16" s="55"/>
      <c r="BRR16" s="55"/>
      <c r="BRS16" s="55"/>
      <c r="BRT16" s="55"/>
      <c r="BRU16" s="55"/>
      <c r="BRV16" s="55"/>
      <c r="BRW16" s="55"/>
      <c r="BRX16" s="55"/>
      <c r="BRY16" s="55"/>
      <c r="BRZ16" s="55"/>
      <c r="BSA16" s="55"/>
      <c r="BSB16" s="55"/>
      <c r="BSC16" s="55"/>
      <c r="BSD16" s="55"/>
      <c r="BSE16" s="55"/>
      <c r="BSF16" s="55"/>
      <c r="BSG16" s="55"/>
      <c r="BSH16" s="55"/>
      <c r="BSI16" s="55"/>
      <c r="BSJ16" s="55"/>
      <c r="BSK16" s="55"/>
      <c r="BSL16" s="55"/>
      <c r="BSM16" s="55"/>
      <c r="BSN16" s="55"/>
      <c r="BSO16" s="55"/>
      <c r="BSP16" s="55"/>
      <c r="BSQ16" s="55"/>
      <c r="BSR16" s="55"/>
      <c r="BSS16" s="55"/>
      <c r="BST16" s="55"/>
      <c r="BSU16" s="55"/>
      <c r="BSV16" s="55"/>
      <c r="BSW16" s="55"/>
      <c r="BSX16" s="55"/>
      <c r="BSY16" s="55"/>
      <c r="BSZ16" s="55"/>
      <c r="BTA16" s="55"/>
      <c r="BTB16" s="55"/>
      <c r="BTC16" s="55"/>
      <c r="BTD16" s="55"/>
      <c r="BTE16" s="55"/>
      <c r="BTF16" s="55"/>
      <c r="BTG16" s="55"/>
      <c r="BTH16" s="55"/>
      <c r="BTI16" s="55"/>
      <c r="BTJ16" s="55"/>
      <c r="BTK16" s="55"/>
      <c r="BTL16" s="55"/>
      <c r="BTM16" s="55"/>
      <c r="BTN16" s="55"/>
      <c r="BTO16" s="55"/>
      <c r="BTP16" s="55"/>
      <c r="BTQ16" s="55"/>
      <c r="BTR16" s="55"/>
      <c r="BTS16" s="55"/>
      <c r="BTT16" s="55"/>
      <c r="BTU16" s="55"/>
      <c r="BTV16" s="55"/>
      <c r="BTW16" s="55"/>
      <c r="BTX16" s="55"/>
      <c r="BTY16" s="55"/>
      <c r="BTZ16" s="55"/>
      <c r="BUA16" s="55"/>
      <c r="BUB16" s="55"/>
      <c r="BUC16" s="55"/>
      <c r="BUD16" s="55"/>
      <c r="BUE16" s="55"/>
      <c r="BUF16" s="55"/>
      <c r="BUG16" s="55"/>
      <c r="BUH16" s="55"/>
      <c r="BUI16" s="55"/>
      <c r="BUJ16" s="55"/>
      <c r="BUK16" s="55"/>
      <c r="BUL16" s="55"/>
      <c r="BUM16" s="55"/>
      <c r="BUN16" s="55"/>
      <c r="BUO16" s="55"/>
      <c r="BUP16" s="55"/>
      <c r="BUQ16" s="55"/>
      <c r="BUR16" s="55"/>
      <c r="BUS16" s="55"/>
      <c r="BUT16" s="55"/>
      <c r="BUU16" s="55"/>
      <c r="BUV16" s="55"/>
      <c r="BUW16" s="55"/>
      <c r="BUX16" s="55"/>
      <c r="BUY16" s="55"/>
      <c r="BUZ16" s="55"/>
      <c r="BVA16" s="55"/>
      <c r="BVB16" s="55"/>
      <c r="BVC16" s="55"/>
      <c r="BVD16" s="55"/>
      <c r="BVE16" s="55"/>
      <c r="BVF16" s="55"/>
      <c r="BVG16" s="55"/>
      <c r="BVH16" s="55"/>
      <c r="BVI16" s="55"/>
      <c r="BVJ16" s="55"/>
      <c r="BVK16" s="55"/>
      <c r="BVL16" s="55"/>
      <c r="BVM16" s="55"/>
      <c r="BVN16" s="55"/>
    </row>
    <row r="17" spans="1:1938" s="57" customFormat="1" ht="12.6" customHeight="1">
      <c r="A17" s="65"/>
      <c r="B17" s="185">
        <v>9</v>
      </c>
      <c r="C17" s="186" t="s">
        <v>117</v>
      </c>
      <c r="D17" s="186" t="s">
        <v>242</v>
      </c>
      <c r="E17" s="186" t="s">
        <v>78</v>
      </c>
      <c r="F17" s="185" t="s">
        <v>25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  <c r="AFG17" s="55"/>
      <c r="AFH17" s="55"/>
      <c r="AFI17" s="55"/>
      <c r="AFJ17" s="55"/>
      <c r="AFK17" s="55"/>
      <c r="AFL17" s="55"/>
      <c r="AFM17" s="55"/>
      <c r="AFN17" s="55"/>
      <c r="AFO17" s="55"/>
      <c r="AFP17" s="55"/>
      <c r="AFQ17" s="55"/>
      <c r="AFR17" s="55"/>
      <c r="AFS17" s="55"/>
      <c r="AFT17" s="55"/>
      <c r="AFU17" s="55"/>
      <c r="AFV17" s="55"/>
      <c r="AFW17" s="55"/>
      <c r="AFX17" s="55"/>
      <c r="AFY17" s="55"/>
      <c r="AFZ17" s="55"/>
      <c r="AGA17" s="55"/>
      <c r="AGB17" s="55"/>
      <c r="AGC17" s="55"/>
      <c r="AGD17" s="55"/>
      <c r="AGE17" s="55"/>
      <c r="AGF17" s="55"/>
      <c r="AGG17" s="55"/>
      <c r="AGH17" s="55"/>
      <c r="AGI17" s="55"/>
      <c r="AGJ17" s="55"/>
      <c r="AGK17" s="55"/>
      <c r="AGL17" s="55"/>
      <c r="AGM17" s="55"/>
      <c r="AGN17" s="55"/>
      <c r="AGO17" s="55"/>
      <c r="AGP17" s="55"/>
      <c r="AGQ17" s="55"/>
      <c r="AGR17" s="55"/>
      <c r="AGS17" s="55"/>
      <c r="AGT17" s="55"/>
      <c r="AGU17" s="55"/>
      <c r="AGV17" s="55"/>
      <c r="AGW17" s="55"/>
      <c r="AGX17" s="55"/>
      <c r="AGY17" s="55"/>
      <c r="AGZ17" s="55"/>
      <c r="AHA17" s="55"/>
      <c r="AHB17" s="55"/>
      <c r="AHC17" s="55"/>
      <c r="AHD17" s="55"/>
      <c r="AHE17" s="55"/>
      <c r="AHF17" s="55"/>
      <c r="AHG17" s="55"/>
      <c r="AHH17" s="55"/>
      <c r="AHI17" s="55"/>
      <c r="AHJ17" s="55"/>
      <c r="AHK17" s="55"/>
      <c r="AHL17" s="55"/>
      <c r="AHM17" s="55"/>
      <c r="AHN17" s="55"/>
      <c r="AHO17" s="55"/>
      <c r="AHP17" s="55"/>
      <c r="AHQ17" s="55"/>
      <c r="AHR17" s="55"/>
      <c r="AHS17" s="55"/>
      <c r="AHT17" s="55"/>
      <c r="AHU17" s="55"/>
      <c r="AHV17" s="55"/>
      <c r="AHW17" s="55"/>
      <c r="AHX17" s="55"/>
      <c r="AHY17" s="55"/>
      <c r="AHZ17" s="55"/>
      <c r="AIA17" s="55"/>
      <c r="AIB17" s="55"/>
      <c r="AIC17" s="55"/>
      <c r="AID17" s="55"/>
      <c r="AIE17" s="55"/>
      <c r="AIF17" s="55"/>
      <c r="AIG17" s="55"/>
      <c r="AIH17" s="55"/>
      <c r="AII17" s="55"/>
      <c r="AIJ17" s="55"/>
      <c r="AIK17" s="55"/>
      <c r="AIL17" s="55"/>
      <c r="AIM17" s="55"/>
      <c r="AIN17" s="55"/>
      <c r="AIO17" s="55"/>
      <c r="AIP17" s="55"/>
      <c r="AIQ17" s="55"/>
      <c r="AIR17" s="55"/>
      <c r="AIS17" s="55"/>
      <c r="AIT17" s="55"/>
      <c r="AIU17" s="55"/>
      <c r="AIV17" s="55"/>
      <c r="AIW17" s="55"/>
      <c r="AIX17" s="55"/>
      <c r="AIY17" s="55"/>
      <c r="AIZ17" s="55"/>
      <c r="AJA17" s="55"/>
      <c r="AJB17" s="55"/>
      <c r="AJC17" s="55"/>
      <c r="AJD17" s="55"/>
      <c r="AJE17" s="55"/>
      <c r="AJF17" s="55"/>
      <c r="AJG17" s="55"/>
      <c r="AJH17" s="55"/>
      <c r="AJI17" s="55"/>
      <c r="AJJ17" s="55"/>
      <c r="AJK17" s="55"/>
      <c r="AJL17" s="55"/>
      <c r="AJM17" s="55"/>
      <c r="AJN17" s="55"/>
      <c r="AJO17" s="55"/>
      <c r="AJP17" s="55"/>
      <c r="AJQ17" s="55"/>
      <c r="AJR17" s="55"/>
      <c r="AJS17" s="55"/>
      <c r="AJT17" s="55"/>
      <c r="AJU17" s="55"/>
      <c r="AJV17" s="55"/>
      <c r="AJW17" s="55"/>
      <c r="AJX17" s="55"/>
      <c r="AJY17" s="55"/>
      <c r="AJZ17" s="55"/>
      <c r="AKA17" s="55"/>
      <c r="AKB17" s="55"/>
      <c r="AKC17" s="55"/>
      <c r="AKD17" s="55"/>
      <c r="AKE17" s="55"/>
      <c r="AKF17" s="55"/>
      <c r="AKG17" s="55"/>
      <c r="AKH17" s="55"/>
      <c r="AKI17" s="55"/>
      <c r="AKJ17" s="55"/>
      <c r="AKK17" s="55"/>
      <c r="AKL17" s="55"/>
      <c r="AKM17" s="55"/>
      <c r="AKN17" s="55"/>
      <c r="AKO17" s="55"/>
      <c r="AKP17" s="55"/>
      <c r="AKQ17" s="55"/>
      <c r="AKR17" s="55"/>
      <c r="AKS17" s="55"/>
      <c r="AKT17" s="55"/>
      <c r="AKU17" s="55"/>
      <c r="AKV17" s="55"/>
      <c r="AKW17" s="55"/>
      <c r="AKX17" s="55"/>
      <c r="AKY17" s="55"/>
      <c r="AKZ17" s="55"/>
      <c r="ALA17" s="55"/>
      <c r="ALB17" s="55"/>
      <c r="ALC17" s="55"/>
      <c r="ALD17" s="55"/>
      <c r="ALE17" s="55"/>
      <c r="ALF17" s="55"/>
      <c r="ALG17" s="55"/>
      <c r="ALH17" s="55"/>
      <c r="ALI17" s="55"/>
      <c r="ALJ17" s="55"/>
      <c r="ALK17" s="55"/>
      <c r="ALL17" s="55"/>
      <c r="ALM17" s="55"/>
      <c r="ALN17" s="55"/>
      <c r="ALO17" s="55"/>
      <c r="ALP17" s="55"/>
      <c r="ALQ17" s="55"/>
      <c r="ALR17" s="55"/>
      <c r="ALS17" s="55"/>
      <c r="ALT17" s="55"/>
      <c r="ALU17" s="55"/>
      <c r="ALV17" s="55"/>
      <c r="ALW17" s="55"/>
      <c r="ALX17" s="55"/>
      <c r="ALY17" s="55"/>
      <c r="ALZ17" s="55"/>
      <c r="AMA17" s="55"/>
      <c r="AMB17" s="55"/>
      <c r="AMC17" s="55"/>
      <c r="AMD17" s="55"/>
      <c r="AME17" s="55"/>
      <c r="AMF17" s="55"/>
      <c r="AMG17" s="55"/>
      <c r="AMH17" s="55"/>
      <c r="AMI17" s="55"/>
      <c r="AMJ17" s="55"/>
      <c r="AMK17" s="55"/>
      <c r="AML17" s="55"/>
      <c r="AMM17" s="55"/>
      <c r="AMN17" s="55"/>
      <c r="AMO17" s="55"/>
      <c r="AMP17" s="55"/>
      <c r="AMQ17" s="55"/>
      <c r="AMR17" s="55"/>
      <c r="AMS17" s="55"/>
      <c r="AMT17" s="55"/>
      <c r="AMU17" s="55"/>
      <c r="AMV17" s="55"/>
      <c r="AMW17" s="55"/>
      <c r="AMX17" s="55"/>
      <c r="AMY17" s="55"/>
      <c r="AMZ17" s="55"/>
      <c r="ANA17" s="55"/>
      <c r="ANB17" s="55"/>
      <c r="ANC17" s="55"/>
      <c r="AND17" s="55"/>
      <c r="ANE17" s="55"/>
      <c r="ANF17" s="55"/>
      <c r="ANG17" s="55"/>
      <c r="ANH17" s="55"/>
      <c r="ANI17" s="55"/>
      <c r="ANJ17" s="55"/>
      <c r="ANK17" s="55"/>
      <c r="ANL17" s="55"/>
      <c r="ANM17" s="55"/>
      <c r="ANN17" s="55"/>
      <c r="ANO17" s="55"/>
      <c r="ANP17" s="55"/>
      <c r="ANQ17" s="55"/>
      <c r="ANR17" s="55"/>
      <c r="ANS17" s="55"/>
      <c r="ANT17" s="55"/>
      <c r="ANU17" s="55"/>
      <c r="ANV17" s="55"/>
      <c r="ANW17" s="55"/>
      <c r="ANX17" s="55"/>
      <c r="ANY17" s="55"/>
      <c r="ANZ17" s="55"/>
      <c r="AOA17" s="55"/>
      <c r="AOB17" s="55"/>
      <c r="AOC17" s="55"/>
      <c r="AOD17" s="55"/>
      <c r="AOE17" s="55"/>
      <c r="AOF17" s="55"/>
      <c r="AOG17" s="55"/>
      <c r="AOH17" s="55"/>
      <c r="AOI17" s="55"/>
      <c r="AOJ17" s="55"/>
      <c r="AOK17" s="55"/>
      <c r="AOL17" s="55"/>
      <c r="AOM17" s="55"/>
      <c r="AON17" s="55"/>
      <c r="AOO17" s="55"/>
      <c r="AOP17" s="55"/>
      <c r="AOQ17" s="55"/>
      <c r="AOR17" s="55"/>
      <c r="AOS17" s="55"/>
      <c r="AOT17" s="55"/>
      <c r="AOU17" s="55"/>
      <c r="AOV17" s="55"/>
      <c r="AOW17" s="55"/>
      <c r="AOX17" s="55"/>
      <c r="AOY17" s="55"/>
      <c r="AOZ17" s="55"/>
      <c r="APA17" s="55"/>
      <c r="APB17" s="55"/>
      <c r="APC17" s="55"/>
      <c r="APD17" s="55"/>
      <c r="APE17" s="55"/>
      <c r="APF17" s="55"/>
      <c r="APG17" s="55"/>
      <c r="APH17" s="55"/>
      <c r="API17" s="55"/>
      <c r="APJ17" s="55"/>
      <c r="APK17" s="55"/>
      <c r="APL17" s="55"/>
      <c r="APM17" s="55"/>
      <c r="APN17" s="55"/>
      <c r="APO17" s="55"/>
      <c r="APP17" s="55"/>
      <c r="APQ17" s="55"/>
      <c r="APR17" s="55"/>
      <c r="APS17" s="55"/>
      <c r="APT17" s="55"/>
      <c r="APU17" s="55"/>
      <c r="APV17" s="55"/>
      <c r="APW17" s="55"/>
      <c r="APX17" s="55"/>
      <c r="APY17" s="55"/>
      <c r="APZ17" s="55"/>
      <c r="AQA17" s="55"/>
      <c r="AQB17" s="55"/>
      <c r="AQC17" s="55"/>
      <c r="AQD17" s="55"/>
      <c r="AQE17" s="55"/>
      <c r="AQF17" s="55"/>
      <c r="AQG17" s="55"/>
      <c r="AQH17" s="55"/>
      <c r="AQI17" s="55"/>
      <c r="AQJ17" s="55"/>
      <c r="AQK17" s="55"/>
      <c r="AQL17" s="55"/>
      <c r="AQM17" s="55"/>
      <c r="AQN17" s="55"/>
      <c r="AQO17" s="55"/>
      <c r="AQP17" s="55"/>
      <c r="AQQ17" s="55"/>
      <c r="AQR17" s="55"/>
      <c r="AQS17" s="55"/>
      <c r="AQT17" s="55"/>
      <c r="AQU17" s="55"/>
      <c r="AQV17" s="55"/>
      <c r="AQW17" s="55"/>
      <c r="AQX17" s="55"/>
      <c r="AQY17" s="55"/>
      <c r="AQZ17" s="55"/>
      <c r="ARA17" s="55"/>
      <c r="ARB17" s="55"/>
      <c r="ARC17" s="55"/>
      <c r="ARD17" s="55"/>
      <c r="ARE17" s="55"/>
      <c r="ARF17" s="55"/>
      <c r="ARG17" s="55"/>
      <c r="ARH17" s="55"/>
      <c r="ARI17" s="55"/>
      <c r="ARJ17" s="55"/>
      <c r="ARK17" s="55"/>
      <c r="ARL17" s="55"/>
      <c r="ARM17" s="55"/>
      <c r="ARN17" s="55"/>
      <c r="ARO17" s="55"/>
      <c r="ARP17" s="55"/>
      <c r="ARQ17" s="55"/>
      <c r="ARR17" s="55"/>
      <c r="ARS17" s="55"/>
      <c r="ART17" s="55"/>
      <c r="ARU17" s="55"/>
      <c r="ARV17" s="55"/>
      <c r="ARW17" s="55"/>
      <c r="ARX17" s="55"/>
      <c r="ARY17" s="55"/>
      <c r="ARZ17" s="55"/>
      <c r="ASA17" s="55"/>
      <c r="ASB17" s="55"/>
      <c r="ASC17" s="55"/>
      <c r="ASD17" s="55"/>
      <c r="ASE17" s="55"/>
      <c r="ASF17" s="55"/>
      <c r="ASG17" s="55"/>
      <c r="ASH17" s="55"/>
      <c r="ASI17" s="55"/>
      <c r="ASJ17" s="55"/>
      <c r="ASK17" s="55"/>
      <c r="ASL17" s="55"/>
      <c r="ASM17" s="55"/>
      <c r="ASN17" s="55"/>
      <c r="ASO17" s="55"/>
      <c r="ASP17" s="55"/>
      <c r="ASQ17" s="55"/>
      <c r="ASR17" s="55"/>
      <c r="ASS17" s="55"/>
      <c r="AST17" s="55"/>
      <c r="ASU17" s="55"/>
      <c r="ASV17" s="55"/>
      <c r="ASW17" s="55"/>
      <c r="ASX17" s="55"/>
      <c r="ASY17" s="55"/>
      <c r="ASZ17" s="55"/>
      <c r="ATA17" s="55"/>
      <c r="ATB17" s="55"/>
      <c r="ATC17" s="55"/>
      <c r="ATD17" s="55"/>
      <c r="ATE17" s="55"/>
      <c r="ATF17" s="55"/>
      <c r="ATG17" s="55"/>
      <c r="ATH17" s="55"/>
      <c r="ATI17" s="55"/>
      <c r="ATJ17" s="55"/>
      <c r="ATK17" s="55"/>
      <c r="ATL17" s="55"/>
      <c r="ATM17" s="55"/>
      <c r="ATN17" s="55"/>
      <c r="ATO17" s="55"/>
      <c r="ATP17" s="55"/>
      <c r="ATQ17" s="55"/>
      <c r="ATR17" s="55"/>
      <c r="ATS17" s="55"/>
      <c r="ATT17" s="55"/>
      <c r="ATU17" s="55"/>
      <c r="ATV17" s="55"/>
      <c r="ATW17" s="55"/>
      <c r="ATX17" s="55"/>
      <c r="ATY17" s="55"/>
      <c r="ATZ17" s="55"/>
      <c r="AUA17" s="55"/>
      <c r="AUB17" s="55"/>
      <c r="AUC17" s="55"/>
      <c r="AUD17" s="55"/>
      <c r="AUE17" s="55"/>
      <c r="AUF17" s="55"/>
      <c r="AUG17" s="55"/>
      <c r="AUH17" s="55"/>
      <c r="AUI17" s="55"/>
      <c r="AUJ17" s="55"/>
      <c r="AUK17" s="55"/>
      <c r="AUL17" s="55"/>
      <c r="AUM17" s="55"/>
      <c r="AUN17" s="55"/>
      <c r="AUO17" s="55"/>
      <c r="AUP17" s="55"/>
      <c r="AUQ17" s="55"/>
      <c r="AUR17" s="55"/>
      <c r="AUS17" s="55"/>
      <c r="AUT17" s="55"/>
      <c r="AUU17" s="55"/>
      <c r="AUV17" s="55"/>
      <c r="AUW17" s="55"/>
      <c r="AUX17" s="55"/>
      <c r="AUY17" s="55"/>
      <c r="AUZ17" s="55"/>
      <c r="AVA17" s="55"/>
      <c r="AVB17" s="55"/>
      <c r="AVC17" s="55"/>
      <c r="AVD17" s="55"/>
      <c r="AVE17" s="55"/>
      <c r="AVF17" s="55"/>
      <c r="AVG17" s="55"/>
      <c r="AVH17" s="55"/>
      <c r="AVI17" s="55"/>
      <c r="AVJ17" s="55"/>
      <c r="AVK17" s="55"/>
      <c r="AVL17" s="55"/>
      <c r="AVM17" s="55"/>
      <c r="AVN17" s="55"/>
      <c r="AVO17" s="55"/>
      <c r="AVP17" s="55"/>
      <c r="AVQ17" s="55"/>
      <c r="AVR17" s="55"/>
      <c r="AVS17" s="55"/>
      <c r="AVT17" s="55"/>
      <c r="AVU17" s="55"/>
      <c r="AVV17" s="55"/>
      <c r="AVW17" s="55"/>
      <c r="AVX17" s="55"/>
      <c r="AVY17" s="55"/>
      <c r="AVZ17" s="55"/>
      <c r="AWA17" s="55"/>
      <c r="AWB17" s="55"/>
      <c r="AWC17" s="55"/>
      <c r="AWD17" s="55"/>
      <c r="AWE17" s="55"/>
      <c r="AWF17" s="55"/>
      <c r="AWG17" s="55"/>
      <c r="AWH17" s="55"/>
      <c r="AWI17" s="55"/>
      <c r="AWJ17" s="55"/>
      <c r="AWK17" s="55"/>
      <c r="AWL17" s="55"/>
      <c r="AWM17" s="55"/>
      <c r="AWN17" s="55"/>
      <c r="AWO17" s="55"/>
      <c r="AWP17" s="55"/>
      <c r="AWQ17" s="55"/>
      <c r="AWR17" s="55"/>
      <c r="AWS17" s="55"/>
      <c r="AWT17" s="55"/>
      <c r="AWU17" s="55"/>
      <c r="AWV17" s="55"/>
      <c r="AWW17" s="55"/>
      <c r="AWX17" s="55"/>
      <c r="AWY17" s="55"/>
      <c r="AWZ17" s="55"/>
      <c r="AXA17" s="55"/>
      <c r="AXB17" s="55"/>
      <c r="AXC17" s="55"/>
      <c r="AXD17" s="55"/>
      <c r="AXE17" s="55"/>
      <c r="AXF17" s="55"/>
      <c r="AXG17" s="55"/>
      <c r="AXH17" s="55"/>
      <c r="AXI17" s="55"/>
      <c r="AXJ17" s="55"/>
      <c r="AXK17" s="55"/>
      <c r="AXL17" s="55"/>
      <c r="AXM17" s="55"/>
      <c r="AXN17" s="55"/>
      <c r="AXO17" s="55"/>
      <c r="AXP17" s="55"/>
      <c r="AXQ17" s="55"/>
      <c r="AXR17" s="55"/>
      <c r="AXS17" s="55"/>
      <c r="AXT17" s="55"/>
      <c r="AXU17" s="55"/>
      <c r="AXV17" s="55"/>
      <c r="AXW17" s="55"/>
      <c r="AXX17" s="55"/>
      <c r="AXY17" s="55"/>
      <c r="AXZ17" s="55"/>
      <c r="AYA17" s="55"/>
      <c r="AYB17" s="55"/>
      <c r="AYC17" s="55"/>
      <c r="AYD17" s="55"/>
      <c r="AYE17" s="55"/>
      <c r="AYF17" s="55"/>
      <c r="AYG17" s="55"/>
      <c r="AYH17" s="55"/>
      <c r="AYI17" s="55"/>
      <c r="AYJ17" s="55"/>
      <c r="AYK17" s="55"/>
      <c r="AYL17" s="55"/>
      <c r="AYM17" s="55"/>
      <c r="AYN17" s="55"/>
      <c r="AYO17" s="55"/>
      <c r="AYP17" s="55"/>
      <c r="AYQ17" s="55"/>
      <c r="AYR17" s="55"/>
      <c r="AYS17" s="55"/>
      <c r="AYT17" s="55"/>
      <c r="AYU17" s="55"/>
      <c r="AYV17" s="55"/>
      <c r="AYW17" s="55"/>
      <c r="AYX17" s="55"/>
      <c r="AYY17" s="55"/>
      <c r="AYZ17" s="55"/>
      <c r="AZA17" s="55"/>
      <c r="AZB17" s="55"/>
      <c r="AZC17" s="55"/>
      <c r="AZD17" s="55"/>
      <c r="AZE17" s="55"/>
      <c r="AZF17" s="55"/>
      <c r="AZG17" s="55"/>
      <c r="AZH17" s="55"/>
      <c r="AZI17" s="55"/>
      <c r="AZJ17" s="55"/>
      <c r="AZK17" s="55"/>
      <c r="AZL17" s="55"/>
      <c r="AZM17" s="55"/>
      <c r="AZN17" s="55"/>
      <c r="AZO17" s="55"/>
      <c r="AZP17" s="55"/>
      <c r="AZQ17" s="55"/>
      <c r="AZR17" s="55"/>
      <c r="AZS17" s="55"/>
      <c r="AZT17" s="55"/>
      <c r="AZU17" s="55"/>
      <c r="AZV17" s="55"/>
      <c r="AZW17" s="55"/>
      <c r="AZX17" s="55"/>
      <c r="AZY17" s="55"/>
      <c r="AZZ17" s="55"/>
      <c r="BAA17" s="55"/>
      <c r="BAB17" s="55"/>
      <c r="BAC17" s="55"/>
      <c r="BAD17" s="55"/>
      <c r="BAE17" s="55"/>
      <c r="BAF17" s="55"/>
      <c r="BAG17" s="55"/>
      <c r="BAH17" s="55"/>
      <c r="BAI17" s="55"/>
      <c r="BAJ17" s="55"/>
      <c r="BAK17" s="55"/>
      <c r="BAL17" s="55"/>
      <c r="BAM17" s="55"/>
      <c r="BAN17" s="55"/>
      <c r="BAO17" s="55"/>
      <c r="BAP17" s="55"/>
      <c r="BAQ17" s="55"/>
      <c r="BAR17" s="55"/>
      <c r="BAS17" s="55"/>
      <c r="BAT17" s="55"/>
      <c r="BAU17" s="55"/>
      <c r="BAV17" s="55"/>
      <c r="BAW17" s="55"/>
      <c r="BAX17" s="55"/>
      <c r="BAY17" s="55"/>
      <c r="BAZ17" s="55"/>
      <c r="BBA17" s="55"/>
      <c r="BBB17" s="55"/>
      <c r="BBC17" s="55"/>
      <c r="BBD17" s="55"/>
      <c r="BBE17" s="55"/>
      <c r="BBF17" s="55"/>
      <c r="BBG17" s="55"/>
      <c r="BBH17" s="55"/>
      <c r="BBI17" s="55"/>
      <c r="BBJ17" s="55"/>
      <c r="BBK17" s="55"/>
      <c r="BBL17" s="55"/>
      <c r="BBM17" s="55"/>
      <c r="BBN17" s="55"/>
      <c r="BBO17" s="55"/>
      <c r="BBP17" s="55"/>
      <c r="BBQ17" s="55"/>
      <c r="BBR17" s="55"/>
      <c r="BBS17" s="55"/>
      <c r="BBT17" s="55"/>
      <c r="BBU17" s="55"/>
      <c r="BBV17" s="55"/>
      <c r="BBW17" s="55"/>
      <c r="BBX17" s="55"/>
      <c r="BBY17" s="55"/>
      <c r="BBZ17" s="55"/>
      <c r="BCA17" s="55"/>
      <c r="BCB17" s="55"/>
      <c r="BCC17" s="55"/>
      <c r="BCD17" s="55"/>
      <c r="BCE17" s="55"/>
      <c r="BCF17" s="55"/>
      <c r="BCG17" s="55"/>
      <c r="BCH17" s="55"/>
      <c r="BCI17" s="55"/>
      <c r="BCJ17" s="55"/>
      <c r="BCK17" s="55"/>
      <c r="BCL17" s="55"/>
      <c r="BCM17" s="55"/>
      <c r="BCN17" s="55"/>
      <c r="BCO17" s="55"/>
      <c r="BCP17" s="55"/>
      <c r="BCQ17" s="55"/>
      <c r="BCR17" s="55"/>
      <c r="BCS17" s="55"/>
      <c r="BCT17" s="55"/>
      <c r="BCU17" s="55"/>
      <c r="BCV17" s="55"/>
      <c r="BCW17" s="55"/>
      <c r="BCX17" s="55"/>
      <c r="BCY17" s="55"/>
      <c r="BCZ17" s="55"/>
      <c r="BDA17" s="55"/>
      <c r="BDB17" s="55"/>
      <c r="BDC17" s="55"/>
      <c r="BDD17" s="55"/>
      <c r="BDE17" s="55"/>
      <c r="BDF17" s="55"/>
      <c r="BDG17" s="55"/>
      <c r="BDH17" s="55"/>
      <c r="BDI17" s="55"/>
      <c r="BDJ17" s="55"/>
      <c r="BDK17" s="55"/>
      <c r="BDL17" s="55"/>
      <c r="BDM17" s="55"/>
      <c r="BDN17" s="55"/>
      <c r="BDO17" s="55"/>
      <c r="BDP17" s="55"/>
      <c r="BDQ17" s="55"/>
      <c r="BDR17" s="55"/>
      <c r="BDS17" s="55"/>
      <c r="BDT17" s="55"/>
      <c r="BDU17" s="55"/>
      <c r="BDV17" s="55"/>
      <c r="BDW17" s="55"/>
      <c r="BDX17" s="55"/>
      <c r="BDY17" s="55"/>
      <c r="BDZ17" s="55"/>
      <c r="BEA17" s="55"/>
      <c r="BEB17" s="55"/>
      <c r="BEC17" s="55"/>
      <c r="BED17" s="55"/>
      <c r="BEE17" s="55"/>
      <c r="BEF17" s="55"/>
      <c r="BEG17" s="55"/>
      <c r="BEH17" s="55"/>
      <c r="BEI17" s="55"/>
      <c r="BEJ17" s="55"/>
      <c r="BEK17" s="55"/>
      <c r="BEL17" s="55"/>
      <c r="BEM17" s="55"/>
      <c r="BEN17" s="55"/>
      <c r="BEO17" s="55"/>
      <c r="BEP17" s="55"/>
      <c r="BEQ17" s="55"/>
      <c r="BER17" s="55"/>
      <c r="BES17" s="55"/>
      <c r="BET17" s="55"/>
      <c r="BEU17" s="55"/>
      <c r="BEV17" s="55"/>
      <c r="BEW17" s="55"/>
      <c r="BEX17" s="55"/>
      <c r="BEY17" s="55"/>
      <c r="BEZ17" s="55"/>
      <c r="BFA17" s="55"/>
      <c r="BFB17" s="55"/>
      <c r="BFC17" s="55"/>
      <c r="BFD17" s="55"/>
      <c r="BFE17" s="55"/>
      <c r="BFF17" s="55"/>
      <c r="BFG17" s="55"/>
      <c r="BFH17" s="55"/>
      <c r="BFI17" s="55"/>
      <c r="BFJ17" s="55"/>
      <c r="BFK17" s="55"/>
      <c r="BFL17" s="55"/>
      <c r="BFM17" s="55"/>
      <c r="BFN17" s="55"/>
      <c r="BFO17" s="55"/>
      <c r="BFP17" s="55"/>
      <c r="BFQ17" s="55"/>
      <c r="BFR17" s="55"/>
      <c r="BFS17" s="55"/>
      <c r="BFT17" s="55"/>
      <c r="BFU17" s="55"/>
      <c r="BFV17" s="55"/>
      <c r="BFW17" s="55"/>
      <c r="BFX17" s="55"/>
      <c r="BFY17" s="55"/>
      <c r="BFZ17" s="55"/>
      <c r="BGA17" s="55"/>
      <c r="BGB17" s="55"/>
      <c r="BGC17" s="55"/>
      <c r="BGD17" s="55"/>
      <c r="BGE17" s="55"/>
      <c r="BGF17" s="55"/>
      <c r="BGG17" s="55"/>
      <c r="BGH17" s="55"/>
      <c r="BGI17" s="55"/>
      <c r="BGJ17" s="55"/>
      <c r="BGK17" s="55"/>
      <c r="BGL17" s="55"/>
      <c r="BGM17" s="55"/>
      <c r="BGN17" s="55"/>
      <c r="BGO17" s="55"/>
      <c r="BGP17" s="55"/>
      <c r="BGQ17" s="55"/>
      <c r="BGR17" s="55"/>
      <c r="BGS17" s="55"/>
      <c r="BGT17" s="55"/>
      <c r="BGU17" s="55"/>
      <c r="BGV17" s="55"/>
      <c r="BGW17" s="55"/>
      <c r="BGX17" s="55"/>
      <c r="BGY17" s="55"/>
      <c r="BGZ17" s="55"/>
      <c r="BHA17" s="55"/>
      <c r="BHB17" s="55"/>
      <c r="BHC17" s="55"/>
      <c r="BHD17" s="55"/>
      <c r="BHE17" s="55"/>
      <c r="BHF17" s="55"/>
      <c r="BHG17" s="55"/>
      <c r="BHH17" s="55"/>
      <c r="BHI17" s="55"/>
      <c r="BHJ17" s="55"/>
      <c r="BHK17" s="55"/>
      <c r="BHL17" s="55"/>
      <c r="BHM17" s="55"/>
      <c r="BHN17" s="55"/>
      <c r="BHO17" s="55"/>
      <c r="BHP17" s="55"/>
      <c r="BHQ17" s="55"/>
      <c r="BHR17" s="55"/>
      <c r="BHS17" s="55"/>
      <c r="BHT17" s="55"/>
      <c r="BHU17" s="55"/>
      <c r="BHV17" s="55"/>
      <c r="BHW17" s="55"/>
      <c r="BHX17" s="55"/>
      <c r="BHY17" s="55"/>
      <c r="BHZ17" s="55"/>
      <c r="BIA17" s="55"/>
      <c r="BIB17" s="55"/>
      <c r="BIC17" s="55"/>
      <c r="BID17" s="55"/>
      <c r="BIE17" s="55"/>
      <c r="BIF17" s="55"/>
      <c r="BIG17" s="55"/>
      <c r="BIH17" s="55"/>
      <c r="BII17" s="55"/>
      <c r="BIJ17" s="55"/>
      <c r="BIK17" s="55"/>
      <c r="BIL17" s="55"/>
      <c r="BIM17" s="55"/>
      <c r="BIN17" s="55"/>
      <c r="BIO17" s="55"/>
      <c r="BIP17" s="55"/>
      <c r="BIQ17" s="55"/>
      <c r="BIR17" s="55"/>
      <c r="BIS17" s="55"/>
      <c r="BIT17" s="55"/>
      <c r="BIU17" s="55"/>
      <c r="BIV17" s="55"/>
      <c r="BIW17" s="55"/>
      <c r="BIX17" s="55"/>
      <c r="BIY17" s="55"/>
      <c r="BIZ17" s="55"/>
      <c r="BJA17" s="55"/>
      <c r="BJB17" s="55"/>
      <c r="BJC17" s="55"/>
      <c r="BJD17" s="55"/>
      <c r="BJE17" s="55"/>
      <c r="BJF17" s="55"/>
      <c r="BJG17" s="55"/>
      <c r="BJH17" s="55"/>
      <c r="BJI17" s="55"/>
      <c r="BJJ17" s="55"/>
      <c r="BJK17" s="55"/>
      <c r="BJL17" s="55"/>
      <c r="BJM17" s="55"/>
      <c r="BJN17" s="55"/>
      <c r="BJO17" s="55"/>
      <c r="BJP17" s="55"/>
      <c r="BJQ17" s="55"/>
      <c r="BJR17" s="55"/>
      <c r="BJS17" s="55"/>
      <c r="BJT17" s="55"/>
      <c r="BJU17" s="55"/>
      <c r="BJV17" s="55"/>
      <c r="BJW17" s="55"/>
      <c r="BJX17" s="55"/>
      <c r="BJY17" s="55"/>
      <c r="BJZ17" s="55"/>
      <c r="BKA17" s="55"/>
      <c r="BKB17" s="55"/>
      <c r="BKC17" s="55"/>
      <c r="BKD17" s="55"/>
      <c r="BKE17" s="55"/>
      <c r="BKF17" s="55"/>
      <c r="BKG17" s="55"/>
      <c r="BKH17" s="55"/>
      <c r="BKI17" s="55"/>
      <c r="BKJ17" s="55"/>
      <c r="BKK17" s="55"/>
      <c r="BKL17" s="55"/>
      <c r="BKM17" s="55"/>
      <c r="BKN17" s="55"/>
      <c r="BKO17" s="55"/>
      <c r="BKP17" s="55"/>
      <c r="BKQ17" s="55"/>
      <c r="BKR17" s="55"/>
      <c r="BKS17" s="55"/>
      <c r="BKT17" s="55"/>
      <c r="BKU17" s="55"/>
      <c r="BKV17" s="55"/>
      <c r="BKW17" s="55"/>
      <c r="BKX17" s="55"/>
      <c r="BKY17" s="55"/>
      <c r="BKZ17" s="55"/>
      <c r="BLA17" s="55"/>
      <c r="BLB17" s="55"/>
      <c r="BLC17" s="55"/>
      <c r="BLD17" s="55"/>
      <c r="BLE17" s="55"/>
      <c r="BLF17" s="55"/>
      <c r="BLG17" s="55"/>
      <c r="BLH17" s="55"/>
      <c r="BLI17" s="55"/>
      <c r="BLJ17" s="55"/>
      <c r="BLK17" s="55"/>
      <c r="BLL17" s="55"/>
      <c r="BLM17" s="55"/>
      <c r="BLN17" s="55"/>
      <c r="BLO17" s="55"/>
      <c r="BLP17" s="55"/>
      <c r="BLQ17" s="55"/>
      <c r="BLR17" s="55"/>
      <c r="BLS17" s="55"/>
      <c r="BLT17" s="55"/>
      <c r="BLU17" s="55"/>
      <c r="BLV17" s="55"/>
      <c r="BLW17" s="55"/>
      <c r="BLX17" s="55"/>
      <c r="BLY17" s="55"/>
      <c r="BLZ17" s="55"/>
      <c r="BMA17" s="55"/>
      <c r="BMB17" s="55"/>
      <c r="BMC17" s="55"/>
      <c r="BMD17" s="55"/>
      <c r="BME17" s="55"/>
      <c r="BMF17" s="55"/>
      <c r="BMG17" s="55"/>
      <c r="BMH17" s="55"/>
      <c r="BMI17" s="55"/>
      <c r="BMJ17" s="55"/>
      <c r="BMK17" s="55"/>
      <c r="BML17" s="55"/>
      <c r="BMM17" s="55"/>
      <c r="BMN17" s="55"/>
      <c r="BMO17" s="55"/>
      <c r="BMP17" s="55"/>
      <c r="BMQ17" s="55"/>
      <c r="BMR17" s="55"/>
      <c r="BMS17" s="55"/>
      <c r="BMT17" s="55"/>
      <c r="BMU17" s="55"/>
      <c r="BMV17" s="55"/>
      <c r="BMW17" s="55"/>
      <c r="BMX17" s="55"/>
      <c r="BMY17" s="55"/>
      <c r="BMZ17" s="55"/>
      <c r="BNA17" s="55"/>
      <c r="BNB17" s="55"/>
      <c r="BNC17" s="55"/>
      <c r="BND17" s="55"/>
      <c r="BNE17" s="55"/>
      <c r="BNF17" s="55"/>
      <c r="BNG17" s="55"/>
      <c r="BNH17" s="55"/>
      <c r="BNI17" s="55"/>
      <c r="BNJ17" s="55"/>
      <c r="BNK17" s="55"/>
      <c r="BNL17" s="55"/>
      <c r="BNM17" s="55"/>
      <c r="BNN17" s="55"/>
      <c r="BNO17" s="55"/>
      <c r="BNP17" s="55"/>
      <c r="BNQ17" s="55"/>
      <c r="BNR17" s="55"/>
      <c r="BNS17" s="55"/>
      <c r="BNT17" s="55"/>
      <c r="BNU17" s="55"/>
      <c r="BNV17" s="55"/>
      <c r="BNW17" s="55"/>
      <c r="BNX17" s="55"/>
      <c r="BNY17" s="55"/>
      <c r="BNZ17" s="55"/>
      <c r="BOA17" s="55"/>
      <c r="BOB17" s="55"/>
      <c r="BOC17" s="55"/>
      <c r="BOD17" s="55"/>
      <c r="BOE17" s="55"/>
      <c r="BOF17" s="55"/>
      <c r="BOG17" s="55"/>
      <c r="BOH17" s="55"/>
      <c r="BOI17" s="55"/>
      <c r="BOJ17" s="55"/>
      <c r="BOK17" s="55"/>
      <c r="BOL17" s="55"/>
      <c r="BOM17" s="55"/>
      <c r="BON17" s="55"/>
      <c r="BOO17" s="55"/>
      <c r="BOP17" s="55"/>
      <c r="BOQ17" s="55"/>
      <c r="BOR17" s="55"/>
      <c r="BOS17" s="55"/>
      <c r="BOT17" s="55"/>
      <c r="BOU17" s="55"/>
      <c r="BOV17" s="55"/>
      <c r="BOW17" s="55"/>
      <c r="BOX17" s="55"/>
      <c r="BOY17" s="55"/>
      <c r="BOZ17" s="55"/>
      <c r="BPA17" s="55"/>
      <c r="BPB17" s="55"/>
      <c r="BPC17" s="55"/>
      <c r="BPD17" s="55"/>
      <c r="BPE17" s="55"/>
      <c r="BPF17" s="55"/>
      <c r="BPG17" s="55"/>
      <c r="BPH17" s="55"/>
      <c r="BPI17" s="55"/>
      <c r="BPJ17" s="55"/>
      <c r="BPK17" s="55"/>
      <c r="BPL17" s="55"/>
      <c r="BPM17" s="55"/>
      <c r="BPN17" s="55"/>
      <c r="BPO17" s="55"/>
      <c r="BPP17" s="55"/>
      <c r="BPQ17" s="55"/>
      <c r="BPR17" s="55"/>
      <c r="BPS17" s="55"/>
      <c r="BPT17" s="55"/>
      <c r="BPU17" s="55"/>
      <c r="BPV17" s="55"/>
      <c r="BPW17" s="55"/>
      <c r="BPX17" s="55"/>
      <c r="BPY17" s="55"/>
      <c r="BPZ17" s="55"/>
      <c r="BQA17" s="55"/>
      <c r="BQB17" s="55"/>
      <c r="BQC17" s="55"/>
      <c r="BQD17" s="55"/>
      <c r="BQE17" s="55"/>
      <c r="BQF17" s="55"/>
      <c r="BQG17" s="55"/>
      <c r="BQH17" s="55"/>
      <c r="BQI17" s="55"/>
      <c r="BQJ17" s="55"/>
      <c r="BQK17" s="55"/>
      <c r="BQL17" s="55"/>
      <c r="BQM17" s="55"/>
      <c r="BQN17" s="55"/>
      <c r="BQO17" s="55"/>
      <c r="BQP17" s="55"/>
      <c r="BQQ17" s="55"/>
      <c r="BQR17" s="55"/>
      <c r="BQS17" s="55"/>
      <c r="BQT17" s="55"/>
      <c r="BQU17" s="55"/>
      <c r="BQV17" s="55"/>
      <c r="BQW17" s="55"/>
      <c r="BQX17" s="55"/>
      <c r="BQY17" s="55"/>
      <c r="BQZ17" s="55"/>
      <c r="BRA17" s="55"/>
      <c r="BRB17" s="55"/>
      <c r="BRC17" s="55"/>
      <c r="BRD17" s="55"/>
      <c r="BRE17" s="55"/>
      <c r="BRF17" s="55"/>
      <c r="BRG17" s="55"/>
      <c r="BRH17" s="55"/>
      <c r="BRI17" s="55"/>
      <c r="BRJ17" s="55"/>
      <c r="BRK17" s="55"/>
      <c r="BRL17" s="55"/>
      <c r="BRM17" s="55"/>
      <c r="BRN17" s="55"/>
      <c r="BRO17" s="55"/>
      <c r="BRP17" s="55"/>
      <c r="BRQ17" s="55"/>
      <c r="BRR17" s="55"/>
      <c r="BRS17" s="55"/>
      <c r="BRT17" s="55"/>
      <c r="BRU17" s="55"/>
      <c r="BRV17" s="55"/>
      <c r="BRW17" s="55"/>
      <c r="BRX17" s="55"/>
      <c r="BRY17" s="55"/>
      <c r="BRZ17" s="55"/>
      <c r="BSA17" s="55"/>
      <c r="BSB17" s="55"/>
      <c r="BSC17" s="55"/>
      <c r="BSD17" s="55"/>
      <c r="BSE17" s="55"/>
      <c r="BSF17" s="55"/>
      <c r="BSG17" s="55"/>
      <c r="BSH17" s="55"/>
      <c r="BSI17" s="55"/>
      <c r="BSJ17" s="55"/>
      <c r="BSK17" s="55"/>
      <c r="BSL17" s="55"/>
      <c r="BSM17" s="55"/>
      <c r="BSN17" s="55"/>
      <c r="BSO17" s="55"/>
      <c r="BSP17" s="55"/>
      <c r="BSQ17" s="55"/>
      <c r="BSR17" s="55"/>
      <c r="BSS17" s="55"/>
      <c r="BST17" s="55"/>
      <c r="BSU17" s="55"/>
      <c r="BSV17" s="55"/>
      <c r="BSW17" s="55"/>
      <c r="BSX17" s="55"/>
      <c r="BSY17" s="55"/>
      <c r="BSZ17" s="55"/>
      <c r="BTA17" s="55"/>
      <c r="BTB17" s="55"/>
      <c r="BTC17" s="55"/>
      <c r="BTD17" s="55"/>
      <c r="BTE17" s="55"/>
      <c r="BTF17" s="55"/>
      <c r="BTG17" s="55"/>
      <c r="BTH17" s="55"/>
      <c r="BTI17" s="55"/>
      <c r="BTJ17" s="55"/>
      <c r="BTK17" s="55"/>
      <c r="BTL17" s="55"/>
      <c r="BTM17" s="55"/>
      <c r="BTN17" s="55"/>
      <c r="BTO17" s="55"/>
      <c r="BTP17" s="55"/>
      <c r="BTQ17" s="55"/>
      <c r="BTR17" s="55"/>
      <c r="BTS17" s="55"/>
      <c r="BTT17" s="55"/>
      <c r="BTU17" s="55"/>
      <c r="BTV17" s="55"/>
      <c r="BTW17" s="55"/>
      <c r="BTX17" s="55"/>
      <c r="BTY17" s="55"/>
      <c r="BTZ17" s="55"/>
      <c r="BUA17" s="55"/>
      <c r="BUB17" s="55"/>
      <c r="BUC17" s="55"/>
      <c r="BUD17" s="55"/>
      <c r="BUE17" s="55"/>
      <c r="BUF17" s="55"/>
      <c r="BUG17" s="55"/>
      <c r="BUH17" s="55"/>
      <c r="BUI17" s="55"/>
      <c r="BUJ17" s="55"/>
      <c r="BUK17" s="55"/>
      <c r="BUL17" s="55"/>
      <c r="BUM17" s="55"/>
      <c r="BUN17" s="55"/>
      <c r="BUO17" s="55"/>
      <c r="BUP17" s="55"/>
      <c r="BUQ17" s="55"/>
      <c r="BUR17" s="55"/>
      <c r="BUS17" s="55"/>
      <c r="BUT17" s="55"/>
      <c r="BUU17" s="55"/>
      <c r="BUV17" s="55"/>
      <c r="BUW17" s="55"/>
      <c r="BUX17" s="55"/>
      <c r="BUY17" s="55"/>
      <c r="BUZ17" s="55"/>
      <c r="BVA17" s="55"/>
      <c r="BVB17" s="55"/>
      <c r="BVC17" s="55"/>
      <c r="BVD17" s="55"/>
      <c r="BVE17" s="55"/>
      <c r="BVF17" s="55"/>
      <c r="BVG17" s="55"/>
      <c r="BVH17" s="55"/>
      <c r="BVI17" s="55"/>
      <c r="BVJ17" s="55"/>
      <c r="BVK17" s="55"/>
      <c r="BVL17" s="55"/>
      <c r="BVM17" s="55"/>
      <c r="BVN17" s="55"/>
    </row>
    <row r="18" spans="1:1938" s="53" customFormat="1" ht="12.6" customHeight="1">
      <c r="A18" s="65"/>
      <c r="B18" s="428">
        <v>10</v>
      </c>
      <c r="C18" s="430" t="s">
        <v>23</v>
      </c>
      <c r="D18" s="186" t="s">
        <v>73</v>
      </c>
      <c r="E18" s="182" t="s">
        <v>24</v>
      </c>
      <c r="F18" s="181" t="s">
        <v>25</v>
      </c>
      <c r="G18" s="55"/>
      <c r="H18" s="55"/>
      <c r="I18" s="58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  <c r="VV18" s="55"/>
      <c r="VW18" s="55"/>
      <c r="VX18" s="55"/>
      <c r="VY18" s="55"/>
      <c r="VZ18" s="55"/>
      <c r="WA18" s="55"/>
      <c r="WB18" s="55"/>
      <c r="WC18" s="55"/>
      <c r="WD18" s="55"/>
      <c r="WE18" s="55"/>
      <c r="WF18" s="55"/>
      <c r="WG18" s="55"/>
      <c r="WH18" s="55"/>
      <c r="WI18" s="55"/>
      <c r="WJ18" s="55"/>
      <c r="WK18" s="55"/>
      <c r="WL18" s="55"/>
      <c r="WM18" s="55"/>
      <c r="WN18" s="55"/>
      <c r="WO18" s="55"/>
      <c r="WP18" s="55"/>
      <c r="WQ18" s="55"/>
      <c r="WR18" s="55"/>
      <c r="WS18" s="55"/>
      <c r="WT18" s="55"/>
      <c r="WU18" s="55"/>
      <c r="WV18" s="55"/>
      <c r="WW18" s="55"/>
      <c r="WX18" s="55"/>
      <c r="WY18" s="55"/>
      <c r="WZ18" s="55"/>
      <c r="XA18" s="55"/>
      <c r="XB18" s="55"/>
      <c r="XC18" s="55"/>
      <c r="XD18" s="55"/>
      <c r="XE18" s="55"/>
      <c r="XF18" s="55"/>
      <c r="XG18" s="55"/>
      <c r="XH18" s="55"/>
      <c r="XI18" s="55"/>
      <c r="XJ18" s="55"/>
      <c r="XK18" s="55"/>
      <c r="XL18" s="55"/>
      <c r="XM18" s="55"/>
      <c r="XN18" s="55"/>
      <c r="XO18" s="55"/>
      <c r="XP18" s="55"/>
      <c r="XQ18" s="55"/>
      <c r="XR18" s="55"/>
      <c r="XS18" s="55"/>
      <c r="XT18" s="55"/>
      <c r="XU18" s="55"/>
      <c r="XV18" s="55"/>
      <c r="XW18" s="55"/>
      <c r="XX18" s="55"/>
      <c r="XY18" s="55"/>
      <c r="XZ18" s="55"/>
      <c r="YA18" s="55"/>
      <c r="YB18" s="55"/>
      <c r="YC18" s="55"/>
      <c r="YD18" s="55"/>
      <c r="YE18" s="55"/>
      <c r="YF18" s="55"/>
      <c r="YG18" s="55"/>
      <c r="YH18" s="55"/>
      <c r="YI18" s="55"/>
      <c r="YJ18" s="55"/>
      <c r="YK18" s="55"/>
      <c r="YL18" s="55"/>
      <c r="YM18" s="55"/>
      <c r="YN18" s="55"/>
      <c r="YO18" s="55"/>
      <c r="YP18" s="55"/>
      <c r="YQ18" s="55"/>
      <c r="YR18" s="55"/>
      <c r="YS18" s="55"/>
      <c r="YT18" s="55"/>
      <c r="YU18" s="55"/>
      <c r="YV18" s="55"/>
      <c r="YW18" s="55"/>
      <c r="YX18" s="55"/>
      <c r="YY18" s="55"/>
      <c r="YZ18" s="55"/>
      <c r="ZA18" s="55"/>
      <c r="ZB18" s="55"/>
      <c r="ZC18" s="55"/>
      <c r="ZD18" s="55"/>
      <c r="ZE18" s="55"/>
      <c r="ZF18" s="55"/>
      <c r="ZG18" s="55"/>
      <c r="ZH18" s="55"/>
      <c r="ZI18" s="55"/>
      <c r="ZJ18" s="55"/>
      <c r="ZK18" s="55"/>
      <c r="ZL18" s="55"/>
      <c r="ZM18" s="55"/>
      <c r="ZN18" s="55"/>
      <c r="ZO18" s="55"/>
      <c r="ZP18" s="55"/>
      <c r="ZQ18" s="55"/>
      <c r="ZR18" s="55"/>
      <c r="ZS18" s="55"/>
      <c r="ZT18" s="55"/>
      <c r="ZU18" s="55"/>
      <c r="ZV18" s="55"/>
      <c r="ZW18" s="55"/>
      <c r="ZX18" s="55"/>
      <c r="ZY18" s="55"/>
      <c r="ZZ18" s="55"/>
      <c r="AAA18" s="55"/>
      <c r="AAB18" s="55"/>
      <c r="AAC18" s="55"/>
      <c r="AAD18" s="55"/>
      <c r="AAE18" s="55"/>
      <c r="AAF18" s="55"/>
      <c r="AAG18" s="55"/>
      <c r="AAH18" s="55"/>
      <c r="AAI18" s="55"/>
      <c r="AAJ18" s="55"/>
      <c r="AAK18" s="55"/>
      <c r="AAL18" s="55"/>
      <c r="AAM18" s="55"/>
      <c r="AAN18" s="55"/>
      <c r="AAO18" s="55"/>
      <c r="AAP18" s="55"/>
      <c r="AAQ18" s="55"/>
      <c r="AAR18" s="55"/>
      <c r="AAS18" s="55"/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55"/>
      <c r="ABP18" s="55"/>
      <c r="ABQ18" s="55"/>
      <c r="ABR18" s="55"/>
      <c r="ABS18" s="55"/>
      <c r="ABT18" s="55"/>
      <c r="ABU18" s="55"/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55"/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55"/>
      <c r="ADR18" s="55"/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55"/>
      <c r="AEO18" s="55"/>
      <c r="AEP18" s="55"/>
      <c r="AEQ18" s="55"/>
      <c r="AER18" s="55"/>
      <c r="AES18" s="55"/>
      <c r="AET18" s="55"/>
      <c r="AEU18" s="55"/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  <c r="AFG18" s="55"/>
      <c r="AFH18" s="55"/>
      <c r="AFI18" s="55"/>
      <c r="AFJ18" s="55"/>
      <c r="AFK18" s="55"/>
      <c r="AFL18" s="55"/>
      <c r="AFM18" s="55"/>
      <c r="AFN18" s="55"/>
      <c r="AFO18" s="55"/>
      <c r="AFP18" s="55"/>
      <c r="AFQ18" s="55"/>
      <c r="AFR18" s="55"/>
      <c r="AFS18" s="55"/>
      <c r="AFT18" s="55"/>
      <c r="AFU18" s="55"/>
      <c r="AFV18" s="55"/>
      <c r="AFW18" s="55"/>
      <c r="AFX18" s="55"/>
      <c r="AFY18" s="55"/>
      <c r="AFZ18" s="55"/>
      <c r="AGA18" s="55"/>
      <c r="AGB18" s="55"/>
      <c r="AGC18" s="55"/>
      <c r="AGD18" s="55"/>
      <c r="AGE18" s="55"/>
      <c r="AGF18" s="55"/>
      <c r="AGG18" s="55"/>
      <c r="AGH18" s="55"/>
      <c r="AGI18" s="55"/>
      <c r="AGJ18" s="55"/>
      <c r="AGK18" s="55"/>
      <c r="AGL18" s="55"/>
      <c r="AGM18" s="55"/>
      <c r="AGN18" s="55"/>
      <c r="AGO18" s="55"/>
      <c r="AGP18" s="55"/>
      <c r="AGQ18" s="55"/>
      <c r="AGR18" s="55"/>
      <c r="AGS18" s="55"/>
      <c r="AGT18" s="55"/>
      <c r="AGU18" s="55"/>
      <c r="AGV18" s="55"/>
      <c r="AGW18" s="55"/>
      <c r="AGX18" s="55"/>
      <c r="AGY18" s="55"/>
      <c r="AGZ18" s="55"/>
      <c r="AHA18" s="55"/>
      <c r="AHB18" s="55"/>
      <c r="AHC18" s="55"/>
      <c r="AHD18" s="55"/>
      <c r="AHE18" s="55"/>
      <c r="AHF18" s="55"/>
      <c r="AHG18" s="55"/>
      <c r="AHH18" s="55"/>
      <c r="AHI18" s="55"/>
      <c r="AHJ18" s="55"/>
      <c r="AHK18" s="55"/>
      <c r="AHL18" s="55"/>
      <c r="AHM18" s="55"/>
      <c r="AHN18" s="55"/>
      <c r="AHO18" s="55"/>
      <c r="AHP18" s="55"/>
      <c r="AHQ18" s="55"/>
      <c r="AHR18" s="55"/>
      <c r="AHS18" s="55"/>
      <c r="AHT18" s="55"/>
      <c r="AHU18" s="55"/>
      <c r="AHV18" s="55"/>
      <c r="AHW18" s="55"/>
      <c r="AHX18" s="55"/>
      <c r="AHY18" s="55"/>
      <c r="AHZ18" s="55"/>
      <c r="AIA18" s="55"/>
      <c r="AIB18" s="55"/>
      <c r="AIC18" s="55"/>
      <c r="AID18" s="55"/>
      <c r="AIE18" s="55"/>
      <c r="AIF18" s="55"/>
      <c r="AIG18" s="55"/>
      <c r="AIH18" s="55"/>
      <c r="AII18" s="55"/>
      <c r="AIJ18" s="55"/>
      <c r="AIK18" s="55"/>
      <c r="AIL18" s="55"/>
      <c r="AIM18" s="55"/>
      <c r="AIN18" s="55"/>
      <c r="AIO18" s="55"/>
      <c r="AIP18" s="55"/>
      <c r="AIQ18" s="55"/>
      <c r="AIR18" s="55"/>
      <c r="AIS18" s="55"/>
      <c r="AIT18" s="55"/>
      <c r="AIU18" s="55"/>
      <c r="AIV18" s="55"/>
      <c r="AIW18" s="55"/>
      <c r="AIX18" s="55"/>
      <c r="AIY18" s="55"/>
      <c r="AIZ18" s="55"/>
      <c r="AJA18" s="55"/>
      <c r="AJB18" s="55"/>
      <c r="AJC18" s="55"/>
      <c r="AJD18" s="55"/>
      <c r="AJE18" s="55"/>
      <c r="AJF18" s="55"/>
      <c r="AJG18" s="55"/>
      <c r="AJH18" s="55"/>
      <c r="AJI18" s="55"/>
      <c r="AJJ18" s="55"/>
      <c r="AJK18" s="55"/>
      <c r="AJL18" s="55"/>
      <c r="AJM18" s="55"/>
      <c r="AJN18" s="55"/>
      <c r="AJO18" s="55"/>
      <c r="AJP18" s="55"/>
      <c r="AJQ18" s="55"/>
      <c r="AJR18" s="55"/>
      <c r="AJS18" s="55"/>
      <c r="AJT18" s="55"/>
      <c r="AJU18" s="55"/>
      <c r="AJV18" s="55"/>
      <c r="AJW18" s="55"/>
      <c r="AJX18" s="55"/>
      <c r="AJY18" s="55"/>
      <c r="AJZ18" s="55"/>
      <c r="AKA18" s="55"/>
      <c r="AKB18" s="55"/>
      <c r="AKC18" s="55"/>
      <c r="AKD18" s="55"/>
      <c r="AKE18" s="55"/>
      <c r="AKF18" s="55"/>
      <c r="AKG18" s="55"/>
      <c r="AKH18" s="55"/>
      <c r="AKI18" s="55"/>
      <c r="AKJ18" s="55"/>
      <c r="AKK18" s="55"/>
      <c r="AKL18" s="55"/>
      <c r="AKM18" s="55"/>
      <c r="AKN18" s="55"/>
      <c r="AKO18" s="55"/>
      <c r="AKP18" s="55"/>
      <c r="AKQ18" s="55"/>
      <c r="AKR18" s="55"/>
      <c r="AKS18" s="55"/>
      <c r="AKT18" s="55"/>
      <c r="AKU18" s="55"/>
      <c r="AKV18" s="55"/>
      <c r="AKW18" s="55"/>
      <c r="AKX18" s="55"/>
      <c r="AKY18" s="55"/>
      <c r="AKZ18" s="55"/>
      <c r="ALA18" s="55"/>
      <c r="ALB18" s="55"/>
      <c r="ALC18" s="55"/>
      <c r="ALD18" s="55"/>
      <c r="ALE18" s="55"/>
      <c r="ALF18" s="55"/>
      <c r="ALG18" s="55"/>
      <c r="ALH18" s="55"/>
      <c r="ALI18" s="55"/>
      <c r="ALJ18" s="55"/>
      <c r="ALK18" s="55"/>
      <c r="ALL18" s="55"/>
      <c r="ALM18" s="55"/>
      <c r="ALN18" s="55"/>
      <c r="ALO18" s="55"/>
      <c r="ALP18" s="55"/>
      <c r="ALQ18" s="55"/>
      <c r="ALR18" s="55"/>
      <c r="ALS18" s="55"/>
      <c r="ALT18" s="55"/>
      <c r="ALU18" s="55"/>
      <c r="ALV18" s="55"/>
      <c r="ALW18" s="55"/>
      <c r="ALX18" s="55"/>
      <c r="ALY18" s="55"/>
      <c r="ALZ18" s="55"/>
      <c r="AMA18" s="55"/>
      <c r="AMB18" s="55"/>
      <c r="AMC18" s="55"/>
      <c r="AMD18" s="55"/>
      <c r="AME18" s="55"/>
      <c r="AMF18" s="55"/>
      <c r="AMG18" s="55"/>
      <c r="AMH18" s="55"/>
      <c r="AMI18" s="55"/>
      <c r="AMJ18" s="55"/>
      <c r="AMK18" s="55"/>
      <c r="AML18" s="55"/>
      <c r="AMM18" s="55"/>
      <c r="AMN18" s="55"/>
      <c r="AMO18" s="55"/>
      <c r="AMP18" s="55"/>
      <c r="AMQ18" s="55"/>
      <c r="AMR18" s="55"/>
      <c r="AMS18" s="55"/>
      <c r="AMT18" s="55"/>
      <c r="AMU18" s="55"/>
      <c r="AMV18" s="55"/>
      <c r="AMW18" s="55"/>
      <c r="AMX18" s="55"/>
      <c r="AMY18" s="55"/>
      <c r="AMZ18" s="55"/>
      <c r="ANA18" s="55"/>
      <c r="ANB18" s="55"/>
      <c r="ANC18" s="55"/>
      <c r="AND18" s="55"/>
      <c r="ANE18" s="55"/>
      <c r="ANF18" s="55"/>
      <c r="ANG18" s="55"/>
      <c r="ANH18" s="55"/>
      <c r="ANI18" s="55"/>
      <c r="ANJ18" s="55"/>
      <c r="ANK18" s="55"/>
      <c r="ANL18" s="55"/>
      <c r="ANM18" s="55"/>
      <c r="ANN18" s="55"/>
      <c r="ANO18" s="55"/>
      <c r="ANP18" s="55"/>
      <c r="ANQ18" s="55"/>
      <c r="ANR18" s="55"/>
      <c r="ANS18" s="55"/>
      <c r="ANT18" s="55"/>
      <c r="ANU18" s="55"/>
      <c r="ANV18" s="55"/>
      <c r="ANW18" s="55"/>
      <c r="ANX18" s="55"/>
      <c r="ANY18" s="55"/>
      <c r="ANZ18" s="55"/>
      <c r="AOA18" s="55"/>
      <c r="AOB18" s="55"/>
      <c r="AOC18" s="55"/>
      <c r="AOD18" s="55"/>
      <c r="AOE18" s="55"/>
      <c r="AOF18" s="55"/>
      <c r="AOG18" s="55"/>
      <c r="AOH18" s="55"/>
      <c r="AOI18" s="55"/>
      <c r="AOJ18" s="55"/>
      <c r="AOK18" s="55"/>
      <c r="AOL18" s="55"/>
      <c r="AOM18" s="55"/>
      <c r="AON18" s="55"/>
      <c r="AOO18" s="55"/>
      <c r="AOP18" s="55"/>
      <c r="AOQ18" s="55"/>
      <c r="AOR18" s="55"/>
      <c r="AOS18" s="55"/>
      <c r="AOT18" s="55"/>
      <c r="AOU18" s="55"/>
      <c r="AOV18" s="55"/>
      <c r="AOW18" s="55"/>
      <c r="AOX18" s="55"/>
      <c r="AOY18" s="55"/>
      <c r="AOZ18" s="55"/>
      <c r="APA18" s="55"/>
      <c r="APB18" s="55"/>
      <c r="APC18" s="55"/>
      <c r="APD18" s="55"/>
      <c r="APE18" s="55"/>
      <c r="APF18" s="55"/>
      <c r="APG18" s="55"/>
      <c r="APH18" s="55"/>
      <c r="API18" s="55"/>
      <c r="APJ18" s="55"/>
      <c r="APK18" s="55"/>
      <c r="APL18" s="55"/>
      <c r="APM18" s="55"/>
      <c r="APN18" s="55"/>
      <c r="APO18" s="55"/>
      <c r="APP18" s="55"/>
      <c r="APQ18" s="55"/>
      <c r="APR18" s="55"/>
      <c r="APS18" s="55"/>
      <c r="APT18" s="55"/>
      <c r="APU18" s="55"/>
      <c r="APV18" s="55"/>
      <c r="APW18" s="55"/>
      <c r="APX18" s="55"/>
      <c r="APY18" s="55"/>
      <c r="APZ18" s="55"/>
      <c r="AQA18" s="55"/>
      <c r="AQB18" s="55"/>
      <c r="AQC18" s="55"/>
      <c r="AQD18" s="55"/>
      <c r="AQE18" s="55"/>
      <c r="AQF18" s="55"/>
      <c r="AQG18" s="55"/>
      <c r="AQH18" s="55"/>
      <c r="AQI18" s="55"/>
      <c r="AQJ18" s="55"/>
      <c r="AQK18" s="55"/>
      <c r="AQL18" s="55"/>
      <c r="AQM18" s="55"/>
      <c r="AQN18" s="55"/>
      <c r="AQO18" s="55"/>
      <c r="AQP18" s="55"/>
      <c r="AQQ18" s="55"/>
      <c r="AQR18" s="55"/>
      <c r="AQS18" s="55"/>
      <c r="AQT18" s="55"/>
      <c r="AQU18" s="55"/>
      <c r="AQV18" s="55"/>
      <c r="AQW18" s="55"/>
      <c r="AQX18" s="55"/>
      <c r="AQY18" s="55"/>
      <c r="AQZ18" s="55"/>
      <c r="ARA18" s="55"/>
      <c r="ARB18" s="55"/>
      <c r="ARC18" s="55"/>
      <c r="ARD18" s="55"/>
      <c r="ARE18" s="55"/>
      <c r="ARF18" s="55"/>
      <c r="ARG18" s="55"/>
      <c r="ARH18" s="55"/>
      <c r="ARI18" s="55"/>
      <c r="ARJ18" s="55"/>
      <c r="ARK18" s="55"/>
      <c r="ARL18" s="55"/>
      <c r="ARM18" s="55"/>
      <c r="ARN18" s="55"/>
      <c r="ARO18" s="55"/>
      <c r="ARP18" s="55"/>
      <c r="ARQ18" s="55"/>
      <c r="ARR18" s="55"/>
      <c r="ARS18" s="55"/>
      <c r="ART18" s="55"/>
      <c r="ARU18" s="55"/>
      <c r="ARV18" s="55"/>
      <c r="ARW18" s="55"/>
      <c r="ARX18" s="55"/>
      <c r="ARY18" s="55"/>
      <c r="ARZ18" s="55"/>
      <c r="ASA18" s="55"/>
      <c r="ASB18" s="55"/>
      <c r="ASC18" s="55"/>
      <c r="ASD18" s="55"/>
      <c r="ASE18" s="55"/>
      <c r="ASF18" s="55"/>
      <c r="ASG18" s="55"/>
      <c r="ASH18" s="55"/>
      <c r="ASI18" s="55"/>
      <c r="ASJ18" s="55"/>
      <c r="ASK18" s="55"/>
      <c r="ASL18" s="55"/>
      <c r="ASM18" s="55"/>
      <c r="ASN18" s="55"/>
      <c r="ASO18" s="55"/>
      <c r="ASP18" s="55"/>
      <c r="ASQ18" s="55"/>
      <c r="ASR18" s="55"/>
      <c r="ASS18" s="55"/>
      <c r="AST18" s="55"/>
      <c r="ASU18" s="55"/>
      <c r="ASV18" s="55"/>
      <c r="ASW18" s="55"/>
      <c r="ASX18" s="55"/>
      <c r="ASY18" s="55"/>
      <c r="ASZ18" s="55"/>
      <c r="ATA18" s="55"/>
      <c r="ATB18" s="55"/>
      <c r="ATC18" s="55"/>
      <c r="ATD18" s="55"/>
      <c r="ATE18" s="55"/>
      <c r="ATF18" s="55"/>
      <c r="ATG18" s="55"/>
      <c r="ATH18" s="55"/>
      <c r="ATI18" s="55"/>
      <c r="ATJ18" s="55"/>
      <c r="ATK18" s="55"/>
      <c r="ATL18" s="55"/>
      <c r="ATM18" s="55"/>
      <c r="ATN18" s="55"/>
      <c r="ATO18" s="55"/>
      <c r="ATP18" s="55"/>
      <c r="ATQ18" s="55"/>
      <c r="ATR18" s="55"/>
      <c r="ATS18" s="55"/>
      <c r="ATT18" s="55"/>
      <c r="ATU18" s="55"/>
      <c r="ATV18" s="55"/>
      <c r="ATW18" s="55"/>
      <c r="ATX18" s="55"/>
      <c r="ATY18" s="55"/>
      <c r="ATZ18" s="55"/>
      <c r="AUA18" s="55"/>
      <c r="AUB18" s="55"/>
      <c r="AUC18" s="55"/>
      <c r="AUD18" s="55"/>
      <c r="AUE18" s="55"/>
      <c r="AUF18" s="55"/>
      <c r="AUG18" s="55"/>
      <c r="AUH18" s="55"/>
      <c r="AUI18" s="55"/>
      <c r="AUJ18" s="55"/>
      <c r="AUK18" s="55"/>
      <c r="AUL18" s="55"/>
      <c r="AUM18" s="55"/>
      <c r="AUN18" s="55"/>
      <c r="AUO18" s="55"/>
      <c r="AUP18" s="55"/>
      <c r="AUQ18" s="55"/>
      <c r="AUR18" s="55"/>
      <c r="AUS18" s="55"/>
      <c r="AUT18" s="55"/>
      <c r="AUU18" s="55"/>
      <c r="AUV18" s="55"/>
      <c r="AUW18" s="55"/>
      <c r="AUX18" s="55"/>
      <c r="AUY18" s="55"/>
      <c r="AUZ18" s="55"/>
      <c r="AVA18" s="55"/>
      <c r="AVB18" s="55"/>
      <c r="AVC18" s="55"/>
      <c r="AVD18" s="55"/>
      <c r="AVE18" s="55"/>
      <c r="AVF18" s="55"/>
      <c r="AVG18" s="55"/>
      <c r="AVH18" s="55"/>
      <c r="AVI18" s="55"/>
      <c r="AVJ18" s="55"/>
      <c r="AVK18" s="55"/>
      <c r="AVL18" s="55"/>
      <c r="AVM18" s="55"/>
      <c r="AVN18" s="55"/>
      <c r="AVO18" s="55"/>
      <c r="AVP18" s="55"/>
      <c r="AVQ18" s="55"/>
      <c r="AVR18" s="55"/>
      <c r="AVS18" s="55"/>
      <c r="AVT18" s="55"/>
      <c r="AVU18" s="55"/>
      <c r="AVV18" s="55"/>
      <c r="AVW18" s="55"/>
      <c r="AVX18" s="55"/>
      <c r="AVY18" s="55"/>
      <c r="AVZ18" s="55"/>
      <c r="AWA18" s="55"/>
      <c r="AWB18" s="55"/>
      <c r="AWC18" s="55"/>
      <c r="AWD18" s="55"/>
      <c r="AWE18" s="55"/>
      <c r="AWF18" s="55"/>
      <c r="AWG18" s="55"/>
      <c r="AWH18" s="55"/>
      <c r="AWI18" s="55"/>
      <c r="AWJ18" s="55"/>
      <c r="AWK18" s="55"/>
      <c r="AWL18" s="55"/>
      <c r="AWM18" s="55"/>
      <c r="AWN18" s="55"/>
      <c r="AWO18" s="55"/>
      <c r="AWP18" s="55"/>
      <c r="AWQ18" s="55"/>
      <c r="AWR18" s="55"/>
      <c r="AWS18" s="55"/>
      <c r="AWT18" s="55"/>
      <c r="AWU18" s="55"/>
      <c r="AWV18" s="55"/>
      <c r="AWW18" s="55"/>
      <c r="AWX18" s="55"/>
      <c r="AWY18" s="55"/>
      <c r="AWZ18" s="55"/>
      <c r="AXA18" s="55"/>
      <c r="AXB18" s="55"/>
      <c r="AXC18" s="55"/>
      <c r="AXD18" s="55"/>
      <c r="AXE18" s="55"/>
      <c r="AXF18" s="55"/>
      <c r="AXG18" s="55"/>
      <c r="AXH18" s="55"/>
      <c r="AXI18" s="55"/>
      <c r="AXJ18" s="55"/>
      <c r="AXK18" s="55"/>
      <c r="AXL18" s="55"/>
      <c r="AXM18" s="55"/>
      <c r="AXN18" s="55"/>
      <c r="AXO18" s="55"/>
      <c r="AXP18" s="55"/>
      <c r="AXQ18" s="55"/>
      <c r="AXR18" s="55"/>
      <c r="AXS18" s="55"/>
      <c r="AXT18" s="55"/>
      <c r="AXU18" s="55"/>
      <c r="AXV18" s="55"/>
      <c r="AXW18" s="55"/>
      <c r="AXX18" s="55"/>
      <c r="AXY18" s="55"/>
      <c r="AXZ18" s="55"/>
      <c r="AYA18" s="55"/>
      <c r="AYB18" s="55"/>
      <c r="AYC18" s="55"/>
      <c r="AYD18" s="55"/>
      <c r="AYE18" s="55"/>
      <c r="AYF18" s="55"/>
      <c r="AYG18" s="55"/>
      <c r="AYH18" s="55"/>
      <c r="AYI18" s="55"/>
      <c r="AYJ18" s="55"/>
      <c r="AYK18" s="55"/>
      <c r="AYL18" s="55"/>
      <c r="AYM18" s="55"/>
      <c r="AYN18" s="55"/>
      <c r="AYO18" s="55"/>
      <c r="AYP18" s="55"/>
      <c r="AYQ18" s="55"/>
      <c r="AYR18" s="55"/>
      <c r="AYS18" s="55"/>
      <c r="AYT18" s="55"/>
      <c r="AYU18" s="55"/>
      <c r="AYV18" s="55"/>
      <c r="AYW18" s="55"/>
      <c r="AYX18" s="55"/>
      <c r="AYY18" s="55"/>
      <c r="AYZ18" s="55"/>
      <c r="AZA18" s="55"/>
      <c r="AZB18" s="55"/>
      <c r="AZC18" s="55"/>
      <c r="AZD18" s="55"/>
      <c r="AZE18" s="55"/>
      <c r="AZF18" s="55"/>
      <c r="AZG18" s="55"/>
      <c r="AZH18" s="55"/>
      <c r="AZI18" s="55"/>
      <c r="AZJ18" s="55"/>
      <c r="AZK18" s="55"/>
      <c r="AZL18" s="55"/>
      <c r="AZM18" s="55"/>
      <c r="AZN18" s="55"/>
      <c r="AZO18" s="55"/>
      <c r="AZP18" s="55"/>
      <c r="AZQ18" s="55"/>
      <c r="AZR18" s="55"/>
      <c r="AZS18" s="55"/>
      <c r="AZT18" s="55"/>
      <c r="AZU18" s="55"/>
      <c r="AZV18" s="55"/>
      <c r="AZW18" s="55"/>
      <c r="AZX18" s="55"/>
      <c r="AZY18" s="55"/>
      <c r="AZZ18" s="55"/>
      <c r="BAA18" s="55"/>
      <c r="BAB18" s="55"/>
      <c r="BAC18" s="55"/>
      <c r="BAD18" s="55"/>
      <c r="BAE18" s="55"/>
      <c r="BAF18" s="55"/>
      <c r="BAG18" s="55"/>
      <c r="BAH18" s="55"/>
      <c r="BAI18" s="55"/>
      <c r="BAJ18" s="55"/>
      <c r="BAK18" s="55"/>
      <c r="BAL18" s="55"/>
      <c r="BAM18" s="55"/>
      <c r="BAN18" s="55"/>
      <c r="BAO18" s="55"/>
      <c r="BAP18" s="55"/>
      <c r="BAQ18" s="55"/>
      <c r="BAR18" s="55"/>
      <c r="BAS18" s="55"/>
      <c r="BAT18" s="55"/>
      <c r="BAU18" s="55"/>
      <c r="BAV18" s="55"/>
      <c r="BAW18" s="55"/>
      <c r="BAX18" s="55"/>
      <c r="BAY18" s="55"/>
      <c r="BAZ18" s="55"/>
      <c r="BBA18" s="55"/>
      <c r="BBB18" s="55"/>
      <c r="BBC18" s="55"/>
      <c r="BBD18" s="55"/>
      <c r="BBE18" s="55"/>
      <c r="BBF18" s="55"/>
      <c r="BBG18" s="55"/>
      <c r="BBH18" s="55"/>
      <c r="BBI18" s="55"/>
      <c r="BBJ18" s="55"/>
      <c r="BBK18" s="55"/>
      <c r="BBL18" s="55"/>
      <c r="BBM18" s="55"/>
      <c r="BBN18" s="55"/>
      <c r="BBO18" s="55"/>
      <c r="BBP18" s="55"/>
      <c r="BBQ18" s="55"/>
      <c r="BBR18" s="55"/>
      <c r="BBS18" s="55"/>
      <c r="BBT18" s="55"/>
      <c r="BBU18" s="55"/>
      <c r="BBV18" s="55"/>
      <c r="BBW18" s="55"/>
      <c r="BBX18" s="55"/>
      <c r="BBY18" s="55"/>
      <c r="BBZ18" s="55"/>
      <c r="BCA18" s="55"/>
      <c r="BCB18" s="55"/>
      <c r="BCC18" s="55"/>
      <c r="BCD18" s="55"/>
      <c r="BCE18" s="55"/>
      <c r="BCF18" s="55"/>
      <c r="BCG18" s="55"/>
      <c r="BCH18" s="55"/>
      <c r="BCI18" s="55"/>
      <c r="BCJ18" s="55"/>
      <c r="BCK18" s="55"/>
      <c r="BCL18" s="55"/>
      <c r="BCM18" s="55"/>
      <c r="BCN18" s="55"/>
      <c r="BCO18" s="55"/>
      <c r="BCP18" s="55"/>
      <c r="BCQ18" s="55"/>
      <c r="BCR18" s="55"/>
      <c r="BCS18" s="55"/>
      <c r="BCT18" s="55"/>
      <c r="BCU18" s="55"/>
      <c r="BCV18" s="55"/>
      <c r="BCW18" s="55"/>
      <c r="BCX18" s="55"/>
      <c r="BCY18" s="55"/>
      <c r="BCZ18" s="55"/>
      <c r="BDA18" s="55"/>
      <c r="BDB18" s="55"/>
      <c r="BDC18" s="55"/>
      <c r="BDD18" s="55"/>
      <c r="BDE18" s="55"/>
      <c r="BDF18" s="55"/>
      <c r="BDG18" s="55"/>
      <c r="BDH18" s="55"/>
      <c r="BDI18" s="55"/>
      <c r="BDJ18" s="55"/>
      <c r="BDK18" s="55"/>
      <c r="BDL18" s="55"/>
      <c r="BDM18" s="55"/>
      <c r="BDN18" s="55"/>
      <c r="BDO18" s="55"/>
      <c r="BDP18" s="55"/>
      <c r="BDQ18" s="55"/>
      <c r="BDR18" s="55"/>
      <c r="BDS18" s="55"/>
      <c r="BDT18" s="55"/>
      <c r="BDU18" s="55"/>
      <c r="BDV18" s="55"/>
      <c r="BDW18" s="55"/>
      <c r="BDX18" s="55"/>
      <c r="BDY18" s="55"/>
      <c r="BDZ18" s="55"/>
      <c r="BEA18" s="55"/>
      <c r="BEB18" s="55"/>
      <c r="BEC18" s="55"/>
      <c r="BED18" s="55"/>
      <c r="BEE18" s="55"/>
      <c r="BEF18" s="55"/>
      <c r="BEG18" s="55"/>
      <c r="BEH18" s="55"/>
      <c r="BEI18" s="55"/>
      <c r="BEJ18" s="55"/>
      <c r="BEK18" s="55"/>
      <c r="BEL18" s="55"/>
      <c r="BEM18" s="55"/>
      <c r="BEN18" s="55"/>
      <c r="BEO18" s="55"/>
      <c r="BEP18" s="55"/>
      <c r="BEQ18" s="55"/>
      <c r="BER18" s="55"/>
      <c r="BES18" s="55"/>
      <c r="BET18" s="55"/>
      <c r="BEU18" s="55"/>
      <c r="BEV18" s="55"/>
      <c r="BEW18" s="55"/>
      <c r="BEX18" s="55"/>
      <c r="BEY18" s="55"/>
      <c r="BEZ18" s="55"/>
      <c r="BFA18" s="55"/>
      <c r="BFB18" s="55"/>
      <c r="BFC18" s="55"/>
      <c r="BFD18" s="55"/>
      <c r="BFE18" s="55"/>
      <c r="BFF18" s="55"/>
      <c r="BFG18" s="55"/>
      <c r="BFH18" s="55"/>
      <c r="BFI18" s="55"/>
      <c r="BFJ18" s="55"/>
      <c r="BFK18" s="55"/>
      <c r="BFL18" s="55"/>
      <c r="BFM18" s="55"/>
      <c r="BFN18" s="55"/>
      <c r="BFO18" s="55"/>
      <c r="BFP18" s="55"/>
      <c r="BFQ18" s="55"/>
      <c r="BFR18" s="55"/>
      <c r="BFS18" s="55"/>
      <c r="BFT18" s="55"/>
      <c r="BFU18" s="55"/>
      <c r="BFV18" s="55"/>
      <c r="BFW18" s="55"/>
      <c r="BFX18" s="55"/>
      <c r="BFY18" s="55"/>
      <c r="BFZ18" s="55"/>
      <c r="BGA18" s="55"/>
      <c r="BGB18" s="55"/>
      <c r="BGC18" s="55"/>
      <c r="BGD18" s="55"/>
      <c r="BGE18" s="55"/>
      <c r="BGF18" s="55"/>
      <c r="BGG18" s="55"/>
      <c r="BGH18" s="55"/>
      <c r="BGI18" s="55"/>
      <c r="BGJ18" s="55"/>
      <c r="BGK18" s="55"/>
      <c r="BGL18" s="55"/>
      <c r="BGM18" s="55"/>
      <c r="BGN18" s="55"/>
      <c r="BGO18" s="55"/>
      <c r="BGP18" s="55"/>
      <c r="BGQ18" s="55"/>
      <c r="BGR18" s="55"/>
      <c r="BGS18" s="55"/>
      <c r="BGT18" s="55"/>
      <c r="BGU18" s="55"/>
      <c r="BGV18" s="55"/>
      <c r="BGW18" s="55"/>
      <c r="BGX18" s="55"/>
      <c r="BGY18" s="55"/>
      <c r="BGZ18" s="55"/>
      <c r="BHA18" s="55"/>
      <c r="BHB18" s="55"/>
      <c r="BHC18" s="55"/>
      <c r="BHD18" s="55"/>
      <c r="BHE18" s="55"/>
      <c r="BHF18" s="55"/>
      <c r="BHG18" s="55"/>
      <c r="BHH18" s="55"/>
      <c r="BHI18" s="55"/>
      <c r="BHJ18" s="55"/>
      <c r="BHK18" s="55"/>
      <c r="BHL18" s="55"/>
      <c r="BHM18" s="55"/>
      <c r="BHN18" s="55"/>
      <c r="BHO18" s="55"/>
      <c r="BHP18" s="55"/>
      <c r="BHQ18" s="55"/>
      <c r="BHR18" s="55"/>
      <c r="BHS18" s="55"/>
      <c r="BHT18" s="55"/>
      <c r="BHU18" s="55"/>
      <c r="BHV18" s="55"/>
      <c r="BHW18" s="55"/>
      <c r="BHX18" s="55"/>
      <c r="BHY18" s="55"/>
      <c r="BHZ18" s="55"/>
      <c r="BIA18" s="55"/>
      <c r="BIB18" s="55"/>
      <c r="BIC18" s="55"/>
      <c r="BID18" s="55"/>
      <c r="BIE18" s="55"/>
      <c r="BIF18" s="55"/>
      <c r="BIG18" s="55"/>
      <c r="BIH18" s="55"/>
      <c r="BII18" s="55"/>
      <c r="BIJ18" s="55"/>
      <c r="BIK18" s="55"/>
      <c r="BIL18" s="55"/>
      <c r="BIM18" s="55"/>
      <c r="BIN18" s="55"/>
      <c r="BIO18" s="55"/>
      <c r="BIP18" s="55"/>
      <c r="BIQ18" s="55"/>
      <c r="BIR18" s="55"/>
      <c r="BIS18" s="55"/>
      <c r="BIT18" s="55"/>
      <c r="BIU18" s="55"/>
      <c r="BIV18" s="55"/>
      <c r="BIW18" s="55"/>
      <c r="BIX18" s="55"/>
      <c r="BIY18" s="55"/>
      <c r="BIZ18" s="55"/>
      <c r="BJA18" s="55"/>
      <c r="BJB18" s="55"/>
      <c r="BJC18" s="55"/>
      <c r="BJD18" s="55"/>
      <c r="BJE18" s="55"/>
      <c r="BJF18" s="55"/>
      <c r="BJG18" s="55"/>
      <c r="BJH18" s="55"/>
      <c r="BJI18" s="55"/>
      <c r="BJJ18" s="55"/>
      <c r="BJK18" s="55"/>
      <c r="BJL18" s="55"/>
      <c r="BJM18" s="55"/>
      <c r="BJN18" s="55"/>
      <c r="BJO18" s="55"/>
      <c r="BJP18" s="55"/>
      <c r="BJQ18" s="55"/>
      <c r="BJR18" s="55"/>
      <c r="BJS18" s="55"/>
      <c r="BJT18" s="55"/>
      <c r="BJU18" s="55"/>
      <c r="BJV18" s="55"/>
      <c r="BJW18" s="55"/>
      <c r="BJX18" s="55"/>
      <c r="BJY18" s="55"/>
      <c r="BJZ18" s="55"/>
      <c r="BKA18" s="55"/>
      <c r="BKB18" s="55"/>
      <c r="BKC18" s="55"/>
      <c r="BKD18" s="55"/>
      <c r="BKE18" s="55"/>
      <c r="BKF18" s="55"/>
      <c r="BKG18" s="55"/>
      <c r="BKH18" s="55"/>
      <c r="BKI18" s="55"/>
      <c r="BKJ18" s="55"/>
      <c r="BKK18" s="55"/>
      <c r="BKL18" s="55"/>
      <c r="BKM18" s="55"/>
      <c r="BKN18" s="55"/>
      <c r="BKO18" s="55"/>
      <c r="BKP18" s="55"/>
      <c r="BKQ18" s="55"/>
      <c r="BKR18" s="55"/>
      <c r="BKS18" s="55"/>
      <c r="BKT18" s="55"/>
      <c r="BKU18" s="55"/>
      <c r="BKV18" s="55"/>
      <c r="BKW18" s="55"/>
      <c r="BKX18" s="55"/>
      <c r="BKY18" s="55"/>
      <c r="BKZ18" s="55"/>
      <c r="BLA18" s="55"/>
      <c r="BLB18" s="55"/>
      <c r="BLC18" s="55"/>
      <c r="BLD18" s="55"/>
      <c r="BLE18" s="55"/>
      <c r="BLF18" s="55"/>
      <c r="BLG18" s="55"/>
      <c r="BLH18" s="55"/>
      <c r="BLI18" s="55"/>
      <c r="BLJ18" s="55"/>
      <c r="BLK18" s="55"/>
      <c r="BLL18" s="55"/>
      <c r="BLM18" s="55"/>
      <c r="BLN18" s="55"/>
      <c r="BLO18" s="55"/>
      <c r="BLP18" s="55"/>
      <c r="BLQ18" s="55"/>
      <c r="BLR18" s="55"/>
      <c r="BLS18" s="55"/>
      <c r="BLT18" s="55"/>
      <c r="BLU18" s="55"/>
      <c r="BLV18" s="55"/>
      <c r="BLW18" s="55"/>
      <c r="BLX18" s="55"/>
      <c r="BLY18" s="55"/>
      <c r="BLZ18" s="55"/>
      <c r="BMA18" s="55"/>
      <c r="BMB18" s="55"/>
      <c r="BMC18" s="55"/>
      <c r="BMD18" s="55"/>
      <c r="BME18" s="55"/>
      <c r="BMF18" s="55"/>
      <c r="BMG18" s="55"/>
      <c r="BMH18" s="55"/>
      <c r="BMI18" s="55"/>
      <c r="BMJ18" s="55"/>
      <c r="BMK18" s="55"/>
      <c r="BML18" s="55"/>
      <c r="BMM18" s="55"/>
      <c r="BMN18" s="55"/>
      <c r="BMO18" s="55"/>
      <c r="BMP18" s="55"/>
      <c r="BMQ18" s="55"/>
      <c r="BMR18" s="55"/>
      <c r="BMS18" s="55"/>
      <c r="BMT18" s="55"/>
      <c r="BMU18" s="55"/>
      <c r="BMV18" s="55"/>
      <c r="BMW18" s="55"/>
      <c r="BMX18" s="55"/>
      <c r="BMY18" s="55"/>
      <c r="BMZ18" s="55"/>
      <c r="BNA18" s="55"/>
      <c r="BNB18" s="55"/>
      <c r="BNC18" s="55"/>
      <c r="BND18" s="55"/>
      <c r="BNE18" s="55"/>
      <c r="BNF18" s="55"/>
      <c r="BNG18" s="55"/>
      <c r="BNH18" s="55"/>
      <c r="BNI18" s="55"/>
      <c r="BNJ18" s="55"/>
      <c r="BNK18" s="55"/>
      <c r="BNL18" s="55"/>
      <c r="BNM18" s="55"/>
      <c r="BNN18" s="55"/>
      <c r="BNO18" s="55"/>
      <c r="BNP18" s="55"/>
      <c r="BNQ18" s="55"/>
      <c r="BNR18" s="55"/>
      <c r="BNS18" s="55"/>
      <c r="BNT18" s="55"/>
      <c r="BNU18" s="55"/>
      <c r="BNV18" s="55"/>
      <c r="BNW18" s="55"/>
      <c r="BNX18" s="55"/>
      <c r="BNY18" s="55"/>
      <c r="BNZ18" s="55"/>
      <c r="BOA18" s="55"/>
      <c r="BOB18" s="55"/>
      <c r="BOC18" s="55"/>
      <c r="BOD18" s="55"/>
      <c r="BOE18" s="55"/>
      <c r="BOF18" s="55"/>
      <c r="BOG18" s="55"/>
      <c r="BOH18" s="55"/>
      <c r="BOI18" s="55"/>
      <c r="BOJ18" s="55"/>
      <c r="BOK18" s="55"/>
      <c r="BOL18" s="55"/>
      <c r="BOM18" s="55"/>
      <c r="BON18" s="55"/>
      <c r="BOO18" s="55"/>
      <c r="BOP18" s="55"/>
      <c r="BOQ18" s="55"/>
      <c r="BOR18" s="55"/>
      <c r="BOS18" s="55"/>
      <c r="BOT18" s="55"/>
      <c r="BOU18" s="55"/>
      <c r="BOV18" s="55"/>
      <c r="BOW18" s="55"/>
      <c r="BOX18" s="55"/>
      <c r="BOY18" s="55"/>
      <c r="BOZ18" s="55"/>
      <c r="BPA18" s="55"/>
      <c r="BPB18" s="55"/>
      <c r="BPC18" s="55"/>
      <c r="BPD18" s="55"/>
      <c r="BPE18" s="55"/>
      <c r="BPF18" s="55"/>
      <c r="BPG18" s="55"/>
      <c r="BPH18" s="55"/>
      <c r="BPI18" s="55"/>
      <c r="BPJ18" s="55"/>
      <c r="BPK18" s="55"/>
      <c r="BPL18" s="55"/>
      <c r="BPM18" s="55"/>
      <c r="BPN18" s="55"/>
      <c r="BPO18" s="55"/>
      <c r="BPP18" s="55"/>
      <c r="BPQ18" s="55"/>
      <c r="BPR18" s="55"/>
      <c r="BPS18" s="55"/>
      <c r="BPT18" s="55"/>
      <c r="BPU18" s="55"/>
      <c r="BPV18" s="55"/>
      <c r="BPW18" s="55"/>
      <c r="BPX18" s="55"/>
      <c r="BPY18" s="55"/>
      <c r="BPZ18" s="55"/>
      <c r="BQA18" s="55"/>
      <c r="BQB18" s="55"/>
      <c r="BQC18" s="55"/>
      <c r="BQD18" s="55"/>
      <c r="BQE18" s="55"/>
      <c r="BQF18" s="55"/>
      <c r="BQG18" s="55"/>
      <c r="BQH18" s="55"/>
      <c r="BQI18" s="55"/>
      <c r="BQJ18" s="55"/>
      <c r="BQK18" s="55"/>
      <c r="BQL18" s="55"/>
      <c r="BQM18" s="55"/>
      <c r="BQN18" s="55"/>
      <c r="BQO18" s="55"/>
      <c r="BQP18" s="55"/>
      <c r="BQQ18" s="55"/>
      <c r="BQR18" s="55"/>
      <c r="BQS18" s="55"/>
      <c r="BQT18" s="55"/>
      <c r="BQU18" s="55"/>
      <c r="BQV18" s="55"/>
      <c r="BQW18" s="55"/>
      <c r="BQX18" s="55"/>
      <c r="BQY18" s="55"/>
      <c r="BQZ18" s="55"/>
      <c r="BRA18" s="55"/>
      <c r="BRB18" s="55"/>
      <c r="BRC18" s="55"/>
      <c r="BRD18" s="55"/>
      <c r="BRE18" s="55"/>
      <c r="BRF18" s="55"/>
      <c r="BRG18" s="55"/>
      <c r="BRH18" s="55"/>
      <c r="BRI18" s="55"/>
      <c r="BRJ18" s="55"/>
      <c r="BRK18" s="55"/>
      <c r="BRL18" s="55"/>
      <c r="BRM18" s="55"/>
      <c r="BRN18" s="55"/>
      <c r="BRO18" s="55"/>
      <c r="BRP18" s="55"/>
      <c r="BRQ18" s="55"/>
      <c r="BRR18" s="55"/>
      <c r="BRS18" s="55"/>
      <c r="BRT18" s="55"/>
      <c r="BRU18" s="55"/>
      <c r="BRV18" s="55"/>
      <c r="BRW18" s="55"/>
      <c r="BRX18" s="55"/>
      <c r="BRY18" s="55"/>
      <c r="BRZ18" s="55"/>
      <c r="BSA18" s="55"/>
      <c r="BSB18" s="55"/>
      <c r="BSC18" s="55"/>
      <c r="BSD18" s="55"/>
      <c r="BSE18" s="55"/>
      <c r="BSF18" s="55"/>
      <c r="BSG18" s="55"/>
      <c r="BSH18" s="55"/>
      <c r="BSI18" s="55"/>
      <c r="BSJ18" s="55"/>
      <c r="BSK18" s="55"/>
      <c r="BSL18" s="55"/>
      <c r="BSM18" s="55"/>
      <c r="BSN18" s="55"/>
      <c r="BSO18" s="55"/>
      <c r="BSP18" s="55"/>
      <c r="BSQ18" s="55"/>
      <c r="BSR18" s="55"/>
      <c r="BSS18" s="55"/>
      <c r="BST18" s="55"/>
      <c r="BSU18" s="55"/>
      <c r="BSV18" s="55"/>
      <c r="BSW18" s="55"/>
      <c r="BSX18" s="55"/>
      <c r="BSY18" s="55"/>
      <c r="BSZ18" s="55"/>
      <c r="BTA18" s="55"/>
      <c r="BTB18" s="55"/>
      <c r="BTC18" s="55"/>
      <c r="BTD18" s="55"/>
      <c r="BTE18" s="55"/>
      <c r="BTF18" s="55"/>
      <c r="BTG18" s="55"/>
      <c r="BTH18" s="55"/>
      <c r="BTI18" s="55"/>
      <c r="BTJ18" s="55"/>
      <c r="BTK18" s="55"/>
      <c r="BTL18" s="55"/>
      <c r="BTM18" s="55"/>
      <c r="BTN18" s="55"/>
      <c r="BTO18" s="55"/>
      <c r="BTP18" s="55"/>
      <c r="BTQ18" s="55"/>
      <c r="BTR18" s="55"/>
      <c r="BTS18" s="55"/>
      <c r="BTT18" s="55"/>
      <c r="BTU18" s="55"/>
      <c r="BTV18" s="55"/>
      <c r="BTW18" s="55"/>
      <c r="BTX18" s="55"/>
      <c r="BTY18" s="55"/>
      <c r="BTZ18" s="55"/>
      <c r="BUA18" s="55"/>
      <c r="BUB18" s="55"/>
      <c r="BUC18" s="55"/>
      <c r="BUD18" s="55"/>
      <c r="BUE18" s="55"/>
      <c r="BUF18" s="55"/>
      <c r="BUG18" s="55"/>
      <c r="BUH18" s="55"/>
      <c r="BUI18" s="55"/>
      <c r="BUJ18" s="55"/>
      <c r="BUK18" s="55"/>
      <c r="BUL18" s="55"/>
      <c r="BUM18" s="55"/>
      <c r="BUN18" s="55"/>
      <c r="BUO18" s="55"/>
      <c r="BUP18" s="55"/>
      <c r="BUQ18" s="55"/>
      <c r="BUR18" s="55"/>
      <c r="BUS18" s="55"/>
      <c r="BUT18" s="55"/>
      <c r="BUU18" s="55"/>
      <c r="BUV18" s="55"/>
      <c r="BUW18" s="55"/>
      <c r="BUX18" s="55"/>
      <c r="BUY18" s="55"/>
      <c r="BUZ18" s="55"/>
      <c r="BVA18" s="55"/>
      <c r="BVB18" s="55"/>
      <c r="BVC18" s="55"/>
      <c r="BVD18" s="55"/>
      <c r="BVE18" s="55"/>
      <c r="BVF18" s="55"/>
      <c r="BVG18" s="55"/>
      <c r="BVH18" s="55"/>
      <c r="BVI18" s="55"/>
      <c r="BVJ18" s="55"/>
      <c r="BVK18" s="55"/>
      <c r="BVL18" s="55"/>
      <c r="BVM18" s="55"/>
      <c r="BVN18" s="55"/>
    </row>
    <row r="19" spans="1:1938" s="57" customFormat="1" ht="12.6" customHeight="1">
      <c r="A19" s="65"/>
      <c r="B19" s="428"/>
      <c r="C19" s="430"/>
      <c r="D19" s="186"/>
      <c r="E19" s="182" t="s">
        <v>75</v>
      </c>
      <c r="F19" s="181" t="s">
        <v>25</v>
      </c>
      <c r="G19" s="55"/>
      <c r="H19" s="55"/>
      <c r="I19" s="5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</row>
    <row r="20" spans="1:1938" s="57" customFormat="1" ht="12.6" customHeight="1">
      <c r="A20" s="65"/>
      <c r="B20" s="429"/>
      <c r="C20" s="430"/>
      <c r="D20" s="186"/>
      <c r="E20" s="182" t="s">
        <v>84</v>
      </c>
      <c r="F20" s="181" t="s">
        <v>74</v>
      </c>
      <c r="G20" s="55"/>
      <c r="H20" s="55"/>
      <c r="I20" s="5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</row>
    <row r="21" spans="1:1938" s="53" customFormat="1" ht="12.6" customHeight="1">
      <c r="A21" s="65"/>
      <c r="B21" s="428">
        <v>11</v>
      </c>
      <c r="C21" s="430" t="s">
        <v>26</v>
      </c>
      <c r="D21" s="430" t="s">
        <v>27</v>
      </c>
      <c r="E21" s="182" t="s">
        <v>28</v>
      </c>
      <c r="F21" s="181" t="s">
        <v>71</v>
      </c>
      <c r="G21" s="55"/>
      <c r="H21" s="55"/>
      <c r="I21" s="5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</row>
    <row r="22" spans="1:1938" s="57" customFormat="1" ht="12.6" customHeight="1">
      <c r="A22" s="65"/>
      <c r="B22" s="429"/>
      <c r="C22" s="430"/>
      <c r="D22" s="430"/>
      <c r="E22" s="186" t="s">
        <v>84</v>
      </c>
      <c r="F22" s="185" t="s">
        <v>25</v>
      </c>
      <c r="G22" s="55"/>
      <c r="H22" s="55"/>
      <c r="I22" s="58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  <c r="LI22" s="55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55"/>
      <c r="LZ22" s="55"/>
      <c r="MA22" s="55"/>
      <c r="MB22" s="55"/>
      <c r="MC22" s="55"/>
      <c r="MD22" s="55"/>
      <c r="ME22" s="55"/>
      <c r="MF22" s="55"/>
      <c r="MG22" s="55"/>
      <c r="MH22" s="55"/>
      <c r="MI22" s="55"/>
      <c r="MJ22" s="55"/>
      <c r="MK22" s="55"/>
      <c r="ML22" s="55"/>
      <c r="MM22" s="55"/>
      <c r="MN22" s="55"/>
      <c r="MO22" s="55"/>
      <c r="MP22" s="55"/>
      <c r="MQ22" s="55"/>
      <c r="MR22" s="55"/>
      <c r="MS22" s="55"/>
      <c r="MT22" s="55"/>
      <c r="MU22" s="55"/>
      <c r="MV22" s="55"/>
      <c r="MW22" s="55"/>
      <c r="MX22" s="55"/>
      <c r="MY22" s="55"/>
      <c r="MZ22" s="55"/>
      <c r="NA22" s="55"/>
      <c r="NB22" s="55"/>
      <c r="NC22" s="55"/>
      <c r="ND22" s="55"/>
      <c r="NE22" s="55"/>
      <c r="NF22" s="55"/>
      <c r="NG22" s="55"/>
      <c r="NH22" s="55"/>
      <c r="NI22" s="55"/>
      <c r="NJ22" s="55"/>
      <c r="NK22" s="55"/>
      <c r="NL22" s="55"/>
      <c r="NM22" s="55"/>
      <c r="NN22" s="55"/>
      <c r="NO22" s="55"/>
      <c r="NP22" s="55"/>
      <c r="NQ22" s="55"/>
      <c r="NR22" s="55"/>
      <c r="NS22" s="55"/>
      <c r="NT22" s="55"/>
      <c r="NU22" s="55"/>
      <c r="NV22" s="55"/>
      <c r="NW22" s="55"/>
      <c r="NX22" s="55"/>
      <c r="NY22" s="55"/>
      <c r="NZ22" s="55"/>
      <c r="OA22" s="55"/>
      <c r="OB22" s="55"/>
      <c r="OC22" s="55"/>
      <c r="OD22" s="55"/>
      <c r="OE22" s="55"/>
      <c r="OF22" s="55"/>
      <c r="OG22" s="55"/>
      <c r="OH22" s="55"/>
      <c r="OI22" s="55"/>
      <c r="OJ22" s="55"/>
      <c r="OK22" s="55"/>
      <c r="OL22" s="55"/>
      <c r="OM22" s="55"/>
      <c r="ON22" s="55"/>
      <c r="OO22" s="55"/>
      <c r="OP22" s="55"/>
      <c r="OQ22" s="55"/>
      <c r="OR22" s="55"/>
      <c r="OS22" s="55"/>
      <c r="OT22" s="55"/>
      <c r="OU22" s="55"/>
      <c r="OV22" s="55"/>
      <c r="OW22" s="55"/>
      <c r="OX22" s="55"/>
      <c r="OY22" s="55"/>
      <c r="OZ22" s="55"/>
      <c r="PA22" s="55"/>
      <c r="PB22" s="55"/>
      <c r="PC22" s="55"/>
      <c r="PD22" s="55"/>
      <c r="PE22" s="55"/>
      <c r="PF22" s="55"/>
      <c r="PG22" s="55"/>
      <c r="PH22" s="55"/>
      <c r="PI22" s="55"/>
      <c r="PJ22" s="55"/>
      <c r="PK22" s="55"/>
      <c r="PL22" s="55"/>
      <c r="PM22" s="55"/>
      <c r="PN22" s="55"/>
      <c r="PO22" s="55"/>
      <c r="PP22" s="55"/>
      <c r="PQ22" s="55"/>
      <c r="PR22" s="55"/>
      <c r="PS22" s="55"/>
      <c r="PT22" s="55"/>
      <c r="PU22" s="55"/>
      <c r="PV22" s="55"/>
      <c r="PW22" s="55"/>
      <c r="PX22" s="55"/>
      <c r="PY22" s="55"/>
      <c r="PZ22" s="55"/>
      <c r="QA22" s="55"/>
      <c r="QB22" s="55"/>
      <c r="QC22" s="55"/>
      <c r="QD22" s="55"/>
      <c r="QE22" s="55"/>
      <c r="QF22" s="55"/>
      <c r="QG22" s="55"/>
      <c r="QH22" s="55"/>
      <c r="QI22" s="55"/>
      <c r="QJ22" s="55"/>
      <c r="QK22" s="55"/>
      <c r="QL22" s="55"/>
      <c r="QM22" s="55"/>
      <c r="QN22" s="55"/>
      <c r="QO22" s="55"/>
      <c r="QP22" s="55"/>
      <c r="QQ22" s="55"/>
      <c r="QR22" s="55"/>
      <c r="QS22" s="55"/>
      <c r="QT22" s="55"/>
      <c r="QU22" s="55"/>
      <c r="QV22" s="55"/>
      <c r="QW22" s="55"/>
      <c r="QX22" s="55"/>
      <c r="QY22" s="55"/>
      <c r="QZ22" s="55"/>
      <c r="RA22" s="55"/>
      <c r="RB22" s="55"/>
      <c r="RC22" s="55"/>
      <c r="RD22" s="55"/>
      <c r="RE22" s="55"/>
      <c r="RF22" s="55"/>
      <c r="RG22" s="55"/>
      <c r="RH22" s="55"/>
      <c r="RI22" s="55"/>
      <c r="RJ22" s="55"/>
      <c r="RK22" s="55"/>
      <c r="RL22" s="55"/>
      <c r="RM22" s="55"/>
      <c r="RN22" s="55"/>
      <c r="RO22" s="55"/>
      <c r="RP22" s="55"/>
      <c r="RQ22" s="55"/>
      <c r="RR22" s="55"/>
      <c r="RS22" s="55"/>
      <c r="RT22" s="55"/>
      <c r="RU22" s="55"/>
      <c r="RV22" s="55"/>
      <c r="RW22" s="55"/>
      <c r="RX22" s="55"/>
      <c r="RY22" s="55"/>
      <c r="RZ22" s="55"/>
      <c r="SA22" s="55"/>
      <c r="SB22" s="55"/>
      <c r="SC22" s="55"/>
      <c r="SD22" s="55"/>
      <c r="SE22" s="55"/>
      <c r="SF22" s="55"/>
      <c r="SG22" s="55"/>
      <c r="SH22" s="55"/>
      <c r="SI22" s="55"/>
      <c r="SJ22" s="55"/>
      <c r="SK22" s="55"/>
      <c r="SL22" s="55"/>
      <c r="SM22" s="55"/>
      <c r="SN22" s="55"/>
      <c r="SO22" s="55"/>
      <c r="SP22" s="55"/>
      <c r="SQ22" s="55"/>
      <c r="SR22" s="55"/>
    </row>
    <row r="23" spans="1:1938" ht="12.6" customHeight="1">
      <c r="A23" s="65"/>
      <c r="B23" s="185">
        <v>12</v>
      </c>
      <c r="C23" s="186" t="s">
        <v>196</v>
      </c>
      <c r="D23" s="188" t="s">
        <v>243</v>
      </c>
      <c r="E23" s="186" t="s">
        <v>197</v>
      </c>
      <c r="F23" s="185" t="s">
        <v>192</v>
      </c>
      <c r="G23" s="55"/>
      <c r="H23" s="55"/>
      <c r="I23" s="5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</row>
    <row r="24" spans="1:1938" s="51" customFormat="1" ht="12.6" customHeight="1">
      <c r="A24" s="65"/>
      <c r="B24" s="181">
        <v>13</v>
      </c>
      <c r="C24" s="186" t="s">
        <v>174</v>
      </c>
      <c r="D24" s="189" t="s">
        <v>244</v>
      </c>
      <c r="E24" s="185" t="s">
        <v>30</v>
      </c>
      <c r="F24" s="185" t="s">
        <v>20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</row>
    <row r="25" spans="1:1938" s="51" customFormat="1" ht="12.6" customHeight="1">
      <c r="A25" s="65"/>
      <c r="B25" s="181">
        <v>14</v>
      </c>
      <c r="C25" s="186" t="s">
        <v>308</v>
      </c>
      <c r="D25" s="189" t="s">
        <v>46</v>
      </c>
      <c r="E25" s="185" t="s">
        <v>110</v>
      </c>
      <c r="F25" s="185" t="s">
        <v>309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</row>
    <row r="26" spans="1:1938" s="57" customFormat="1" ht="12.6" customHeight="1">
      <c r="A26" s="65"/>
      <c r="B26" s="190">
        <v>15</v>
      </c>
      <c r="C26" s="182" t="s">
        <v>175</v>
      </c>
      <c r="D26" s="191" t="s">
        <v>108</v>
      </c>
      <c r="E26" s="181" t="s">
        <v>101</v>
      </c>
      <c r="F26" s="181" t="s">
        <v>34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938" ht="12.6" customHeight="1">
      <c r="A27" s="65"/>
      <c r="B27" s="433" t="s">
        <v>57</v>
      </c>
      <c r="C27" s="434"/>
      <c r="D27" s="434"/>
      <c r="E27" s="434"/>
      <c r="F27" s="435"/>
      <c r="G27" s="55"/>
      <c r="H27" s="55"/>
      <c r="I27" s="55"/>
      <c r="J27" s="55"/>
      <c r="K27" s="55"/>
      <c r="L27" s="55"/>
    </row>
    <row r="28" spans="1:1938" s="51" customFormat="1" ht="12.6" customHeight="1">
      <c r="A28" s="65"/>
      <c r="B28" s="185">
        <v>16</v>
      </c>
      <c r="C28" s="186" t="s">
        <v>219</v>
      </c>
      <c r="D28" s="189" t="s">
        <v>245</v>
      </c>
      <c r="E28" s="186" t="s">
        <v>348</v>
      </c>
      <c r="F28" s="185" t="s">
        <v>328</v>
      </c>
      <c r="G28" s="55"/>
      <c r="H28" s="55"/>
      <c r="I28" s="55"/>
      <c r="J28" s="55"/>
      <c r="K28" s="55"/>
      <c r="L28" s="55"/>
    </row>
    <row r="29" spans="1:1938" s="51" customFormat="1" ht="12.6" customHeight="1">
      <c r="A29" s="65"/>
      <c r="B29" s="185">
        <v>17</v>
      </c>
      <c r="C29" s="186" t="s">
        <v>220</v>
      </c>
      <c r="D29" s="185" t="s">
        <v>245</v>
      </c>
      <c r="E29" s="186" t="s">
        <v>184</v>
      </c>
      <c r="F29" s="185" t="s">
        <v>37</v>
      </c>
      <c r="G29" s="55"/>
      <c r="H29" s="55"/>
      <c r="I29" s="55"/>
      <c r="J29" s="55"/>
      <c r="K29" s="55"/>
      <c r="L29" s="55"/>
    </row>
    <row r="30" spans="1:1938" s="51" customFormat="1" ht="12.6" customHeight="1">
      <c r="A30" s="65"/>
      <c r="B30" s="185">
        <v>18</v>
      </c>
      <c r="C30" s="186" t="s">
        <v>221</v>
      </c>
      <c r="D30" s="189" t="s">
        <v>246</v>
      </c>
      <c r="E30" s="185" t="s">
        <v>22</v>
      </c>
      <c r="F30" s="185" t="s">
        <v>328</v>
      </c>
      <c r="G30" s="55"/>
      <c r="H30" s="55"/>
      <c r="I30" s="55"/>
      <c r="J30" s="55"/>
      <c r="K30" s="55"/>
      <c r="L30" s="55"/>
    </row>
    <row r="31" spans="1:1938" s="53" customFormat="1" ht="12.6" customHeight="1">
      <c r="A31" s="65"/>
      <c r="B31" s="428">
        <v>19</v>
      </c>
      <c r="C31" s="437" t="s">
        <v>43</v>
      </c>
      <c r="D31" s="437" t="s">
        <v>73</v>
      </c>
      <c r="E31" s="186" t="s">
        <v>230</v>
      </c>
      <c r="F31" s="181" t="s">
        <v>25</v>
      </c>
      <c r="G31" s="55"/>
      <c r="H31" s="58"/>
      <c r="I31" s="55"/>
      <c r="J31" s="55"/>
      <c r="K31" s="55"/>
      <c r="L31" s="55"/>
    </row>
    <row r="32" spans="1:1938" s="57" customFormat="1" ht="12.6" customHeight="1">
      <c r="A32" s="65"/>
      <c r="B32" s="436"/>
      <c r="C32" s="438"/>
      <c r="D32" s="438"/>
      <c r="E32" s="186" t="s">
        <v>84</v>
      </c>
      <c r="F32" s="185" t="s">
        <v>45</v>
      </c>
      <c r="G32" s="55"/>
      <c r="H32" s="58"/>
      <c r="I32" s="55"/>
      <c r="J32" s="55"/>
      <c r="K32" s="55"/>
      <c r="L32" s="55"/>
    </row>
    <row r="33" spans="1:12" s="51" customFormat="1" ht="12.6" customHeight="1">
      <c r="A33" s="65"/>
      <c r="B33" s="185">
        <v>20</v>
      </c>
      <c r="C33" s="186" t="s">
        <v>223</v>
      </c>
      <c r="D33" s="185" t="s">
        <v>247</v>
      </c>
      <c r="E33" s="186" t="s">
        <v>186</v>
      </c>
      <c r="F33" s="185" t="s">
        <v>20</v>
      </c>
      <c r="G33" s="55"/>
      <c r="H33" s="55"/>
      <c r="I33" s="55"/>
      <c r="J33" s="55"/>
      <c r="K33" s="55"/>
      <c r="L33" s="55"/>
    </row>
    <row r="34" spans="1:12" s="51" customFormat="1" ht="12.6" customHeight="1">
      <c r="A34" s="65"/>
      <c r="B34" s="185">
        <v>21</v>
      </c>
      <c r="C34" s="186" t="s">
        <v>222</v>
      </c>
      <c r="D34" s="192">
        <v>41640</v>
      </c>
      <c r="E34" s="186" t="s">
        <v>61</v>
      </c>
      <c r="F34" s="185" t="s">
        <v>328</v>
      </c>
      <c r="G34" s="55"/>
      <c r="H34" s="55"/>
      <c r="I34" s="55"/>
      <c r="J34" s="55"/>
      <c r="K34" s="55"/>
      <c r="L34" s="55"/>
    </row>
    <row r="35" spans="1:12" ht="12.6" customHeight="1">
      <c r="A35" s="65"/>
      <c r="B35" s="433" t="s">
        <v>86</v>
      </c>
      <c r="C35" s="434"/>
      <c r="D35" s="434"/>
      <c r="E35" s="434"/>
      <c r="F35" s="435"/>
      <c r="G35" s="55"/>
      <c r="H35" s="55"/>
      <c r="I35" s="55"/>
      <c r="J35" s="55"/>
      <c r="K35" s="55"/>
      <c r="L35" s="55"/>
    </row>
    <row r="36" spans="1:12" ht="12.6" customHeight="1">
      <c r="A36" s="65"/>
      <c r="B36" s="193">
        <v>22</v>
      </c>
      <c r="C36" s="186" t="s">
        <v>215</v>
      </c>
      <c r="D36" s="194">
        <v>41275</v>
      </c>
      <c r="E36" s="186" t="s">
        <v>216</v>
      </c>
      <c r="F36" s="185" t="s">
        <v>48</v>
      </c>
      <c r="G36" s="55"/>
      <c r="H36" s="55"/>
      <c r="I36" s="55"/>
      <c r="J36" s="55"/>
      <c r="K36" s="55"/>
      <c r="L36" s="55"/>
    </row>
    <row r="37" spans="1:12" ht="12.6" customHeight="1">
      <c r="A37" s="65"/>
      <c r="B37" s="193">
        <v>23</v>
      </c>
      <c r="C37" s="186" t="s">
        <v>223</v>
      </c>
      <c r="D37" s="194" t="s">
        <v>242</v>
      </c>
      <c r="E37" s="186" t="s">
        <v>216</v>
      </c>
      <c r="F37" s="185" t="s">
        <v>25</v>
      </c>
      <c r="G37" s="55"/>
      <c r="H37" s="55"/>
      <c r="I37" s="55"/>
      <c r="J37" s="55"/>
      <c r="K37" s="55"/>
      <c r="L37" s="55"/>
    </row>
    <row r="38" spans="1:12" s="53" customFormat="1" ht="12.6" customHeight="1">
      <c r="A38" s="65"/>
      <c r="B38" s="195">
        <v>24</v>
      </c>
      <c r="C38" s="186" t="s">
        <v>26</v>
      </c>
      <c r="D38" s="186" t="s">
        <v>27</v>
      </c>
      <c r="E38" s="186" t="s">
        <v>187</v>
      </c>
      <c r="F38" s="185" t="s">
        <v>329</v>
      </c>
      <c r="G38" s="55"/>
      <c r="H38" s="55"/>
      <c r="I38" s="55"/>
      <c r="J38" s="55"/>
      <c r="K38" s="55"/>
      <c r="L38" s="55"/>
    </row>
    <row r="39" spans="1:12" ht="12.6" customHeight="1">
      <c r="C39" s="439" t="s">
        <v>350</v>
      </c>
      <c r="D39" s="440"/>
      <c r="E39" s="440"/>
      <c r="F39" s="440"/>
    </row>
    <row r="40" spans="1:12" ht="12.6" customHeight="1">
      <c r="C40" s="440"/>
      <c r="D40" s="440"/>
      <c r="E40" s="440"/>
      <c r="F40" s="440"/>
    </row>
    <row r="41" spans="1:12" ht="12.6" customHeight="1">
      <c r="C41" s="440"/>
      <c r="D41" s="440"/>
      <c r="E41" s="440"/>
      <c r="F41" s="440"/>
    </row>
    <row r="42" spans="1:12" ht="12.6" customHeight="1">
      <c r="C42" s="180"/>
      <c r="D42" s="180"/>
      <c r="E42" s="180"/>
      <c r="F42" s="180"/>
    </row>
    <row r="43" spans="1:12" ht="12.6" customHeight="1">
      <c r="C43" s="20" t="s">
        <v>349</v>
      </c>
      <c r="G43" s="60"/>
    </row>
    <row r="46" spans="1:12">
      <c r="B46" s="431" t="s">
        <v>365</v>
      </c>
      <c r="C46" s="431"/>
      <c r="D46" s="431"/>
      <c r="E46" s="431"/>
      <c r="F46" s="431"/>
    </row>
    <row r="47" spans="1:12">
      <c r="B47" s="432"/>
      <c r="C47" s="432"/>
      <c r="D47" s="432"/>
      <c r="E47" s="432"/>
      <c r="F47" s="432"/>
    </row>
    <row r="48" spans="1:12">
      <c r="B48" s="178"/>
      <c r="C48" s="178"/>
      <c r="D48" s="178"/>
      <c r="E48" s="178"/>
      <c r="F48" s="178"/>
    </row>
    <row r="49" spans="2:7">
      <c r="B49" s="415" t="s">
        <v>3</v>
      </c>
      <c r="C49" s="417" t="s">
        <v>4</v>
      </c>
      <c r="D49" s="417" t="s">
        <v>5</v>
      </c>
      <c r="E49" s="410" t="s">
        <v>363</v>
      </c>
      <c r="F49" s="369" t="s">
        <v>355</v>
      </c>
    </row>
    <row r="50" spans="2:7">
      <c r="B50" s="415"/>
      <c r="C50" s="417"/>
      <c r="D50" s="417"/>
      <c r="E50" s="411"/>
      <c r="F50" s="369"/>
    </row>
    <row r="51" spans="2:7">
      <c r="B51" s="416"/>
      <c r="C51" s="418"/>
      <c r="D51" s="418"/>
      <c r="E51" s="407"/>
      <c r="F51" s="369"/>
    </row>
    <row r="52" spans="2:7">
      <c r="B52" s="14">
        <v>1</v>
      </c>
      <c r="C52" s="14">
        <v>2</v>
      </c>
      <c r="D52" s="14">
        <v>3</v>
      </c>
      <c r="E52" s="14">
        <v>4</v>
      </c>
      <c r="F52" s="14">
        <v>5</v>
      </c>
    </row>
    <row r="53" spans="2:7">
      <c r="B53" s="425" t="s">
        <v>58</v>
      </c>
      <c r="C53" s="426"/>
      <c r="D53" s="426"/>
      <c r="E53" s="426"/>
      <c r="F53" s="427"/>
    </row>
    <row r="54" spans="2:7">
      <c r="B54" s="181">
        <v>1</v>
      </c>
      <c r="C54" s="182" t="s">
        <v>178</v>
      </c>
      <c r="D54" s="182" t="s">
        <v>235</v>
      </c>
      <c r="E54" s="182" t="s">
        <v>354</v>
      </c>
      <c r="F54" s="181" t="s">
        <v>20</v>
      </c>
    </row>
    <row r="55" spans="2:7">
      <c r="B55" s="181">
        <v>2</v>
      </c>
      <c r="C55" s="182" t="s">
        <v>228</v>
      </c>
      <c r="D55" s="183" t="s">
        <v>236</v>
      </c>
      <c r="E55" s="182" t="s">
        <v>357</v>
      </c>
      <c r="F55" s="181" t="s">
        <v>37</v>
      </c>
    </row>
    <row r="56" spans="2:7" ht="22.5">
      <c r="B56" s="181">
        <v>3</v>
      </c>
      <c r="C56" s="182" t="s">
        <v>226</v>
      </c>
      <c r="D56" s="184" t="s">
        <v>312</v>
      </c>
      <c r="E56" s="182" t="s">
        <v>358</v>
      </c>
      <c r="F56" s="181" t="s">
        <v>105</v>
      </c>
    </row>
    <row r="57" spans="2:7" ht="22.5">
      <c r="B57" s="181">
        <v>4</v>
      </c>
      <c r="C57" s="182" t="s">
        <v>180</v>
      </c>
      <c r="D57" s="182" t="s">
        <v>237</v>
      </c>
      <c r="E57" s="182" t="s">
        <v>354</v>
      </c>
      <c r="F57" s="181" t="s">
        <v>20</v>
      </c>
    </row>
    <row r="58" spans="2:7">
      <c r="B58" s="181">
        <v>5</v>
      </c>
      <c r="C58" s="182" t="s">
        <v>96</v>
      </c>
      <c r="D58" s="182" t="s">
        <v>238</v>
      </c>
      <c r="E58" s="182" t="s">
        <v>354</v>
      </c>
      <c r="F58" s="181" t="s">
        <v>48</v>
      </c>
    </row>
    <row r="59" spans="2:7" ht="22.5">
      <c r="B59" s="181">
        <v>6</v>
      </c>
      <c r="C59" s="182" t="s">
        <v>188</v>
      </c>
      <c r="D59" s="184" t="s">
        <v>366</v>
      </c>
      <c r="E59" s="182" t="s">
        <v>359</v>
      </c>
      <c r="F59" s="181" t="s">
        <v>37</v>
      </c>
    </row>
    <row r="60" spans="2:7" ht="22.5">
      <c r="B60" s="181">
        <v>7</v>
      </c>
      <c r="C60" s="182" t="s">
        <v>173</v>
      </c>
      <c r="D60" s="182" t="s">
        <v>240</v>
      </c>
      <c r="E60" s="182" t="s">
        <v>361</v>
      </c>
      <c r="F60" s="181" t="s">
        <v>37</v>
      </c>
    </row>
    <row r="61" spans="2:7" ht="22.5">
      <c r="B61" s="185">
        <v>8</v>
      </c>
      <c r="C61" s="186" t="s">
        <v>117</v>
      </c>
      <c r="D61" s="186" t="s">
        <v>242</v>
      </c>
      <c r="E61" s="182" t="s">
        <v>356</v>
      </c>
      <c r="F61" s="185" t="s">
        <v>25</v>
      </c>
      <c r="G61" t="s">
        <v>369</v>
      </c>
    </row>
    <row r="62" spans="2:7" ht="22.5">
      <c r="B62" s="181">
        <v>9</v>
      </c>
      <c r="C62" s="186" t="s">
        <v>174</v>
      </c>
      <c r="D62" s="189" t="s">
        <v>244</v>
      </c>
      <c r="E62" s="182" t="s">
        <v>360</v>
      </c>
      <c r="F62" s="185" t="s">
        <v>20</v>
      </c>
    </row>
    <row r="63" spans="2:7" ht="22.5">
      <c r="B63" s="181">
        <v>10</v>
      </c>
      <c r="C63" s="186" t="s">
        <v>308</v>
      </c>
      <c r="D63" s="189" t="s">
        <v>46</v>
      </c>
      <c r="E63" s="182" t="s">
        <v>358</v>
      </c>
      <c r="F63" s="187" t="s">
        <v>37</v>
      </c>
    </row>
    <row r="64" spans="2:7">
      <c r="B64" s="433" t="s">
        <v>57</v>
      </c>
      <c r="C64" s="434"/>
      <c r="D64" s="434"/>
      <c r="E64" s="434"/>
      <c r="F64" s="435"/>
    </row>
    <row r="65" spans="2:6">
      <c r="B65" s="185">
        <v>11</v>
      </c>
      <c r="C65" s="186" t="s">
        <v>219</v>
      </c>
      <c r="D65" s="189" t="s">
        <v>245</v>
      </c>
      <c r="E65" s="182" t="s">
        <v>357</v>
      </c>
      <c r="F65" s="187" t="s">
        <v>364</v>
      </c>
    </row>
    <row r="66" spans="2:6">
      <c r="B66" s="185">
        <v>12</v>
      </c>
      <c r="C66" s="186" t="s">
        <v>220</v>
      </c>
      <c r="D66" s="185" t="s">
        <v>245</v>
      </c>
      <c r="E66" s="182" t="s">
        <v>357</v>
      </c>
      <c r="F66" s="185" t="s">
        <v>37</v>
      </c>
    </row>
    <row r="67" spans="2:6">
      <c r="B67" s="185">
        <v>13</v>
      </c>
      <c r="C67" s="186" t="s">
        <v>221</v>
      </c>
      <c r="D67" s="189" t="s">
        <v>246</v>
      </c>
      <c r="E67" s="187" t="s">
        <v>362</v>
      </c>
      <c r="F67" s="187" t="s">
        <v>37</v>
      </c>
    </row>
    <row r="68" spans="2:6" ht="22.5">
      <c r="B68" s="185">
        <v>14</v>
      </c>
      <c r="C68" s="186" t="s">
        <v>223</v>
      </c>
      <c r="D68" s="185" t="s">
        <v>247</v>
      </c>
      <c r="E68" s="182" t="s">
        <v>358</v>
      </c>
      <c r="F68" s="185" t="s">
        <v>20</v>
      </c>
    </row>
    <row r="69" spans="2:6" ht="22.5">
      <c r="B69" s="185">
        <v>15</v>
      </c>
      <c r="C69" s="186" t="s">
        <v>222</v>
      </c>
      <c r="D69" s="192">
        <v>41640</v>
      </c>
      <c r="E69" s="197" t="s">
        <v>368</v>
      </c>
      <c r="F69" s="187" t="s">
        <v>37</v>
      </c>
    </row>
    <row r="70" spans="2:6">
      <c r="B70" s="433" t="s">
        <v>86</v>
      </c>
      <c r="C70" s="434"/>
      <c r="D70" s="434"/>
      <c r="E70" s="434"/>
      <c r="F70" s="435"/>
    </row>
    <row r="71" spans="2:6" ht="22.5">
      <c r="B71" s="198">
        <v>16</v>
      </c>
      <c r="C71" s="186" t="s">
        <v>215</v>
      </c>
      <c r="D71" s="194">
        <v>41275</v>
      </c>
      <c r="E71" s="182" t="s">
        <v>356</v>
      </c>
      <c r="F71" s="185" t="s">
        <v>48</v>
      </c>
    </row>
    <row r="72" spans="2:6" ht="22.5">
      <c r="B72" s="198">
        <v>17</v>
      </c>
      <c r="C72" s="186" t="s">
        <v>223</v>
      </c>
      <c r="D72" s="194" t="s">
        <v>242</v>
      </c>
      <c r="E72" s="182" t="s">
        <v>356</v>
      </c>
      <c r="F72" s="185" t="s">
        <v>25</v>
      </c>
    </row>
    <row r="73" spans="2:6">
      <c r="C73" s="439" t="s">
        <v>350</v>
      </c>
      <c r="D73" s="440"/>
      <c r="E73" s="440"/>
      <c r="F73" s="440"/>
    </row>
    <row r="74" spans="2:6">
      <c r="C74" s="440"/>
      <c r="D74" s="440"/>
      <c r="E74" s="440"/>
      <c r="F74" s="440"/>
    </row>
    <row r="75" spans="2:6">
      <c r="C75" s="440"/>
      <c r="D75" s="440"/>
      <c r="E75" s="440"/>
      <c r="F75" s="440"/>
    </row>
    <row r="76" spans="2:6">
      <c r="C76" s="196" t="s">
        <v>367</v>
      </c>
      <c r="D76" s="180"/>
      <c r="E76" s="180"/>
      <c r="F76" s="180"/>
    </row>
    <row r="77" spans="2:6">
      <c r="C77" s="20" t="s">
        <v>349</v>
      </c>
    </row>
  </sheetData>
  <mergeCells count="28">
    <mergeCell ref="C73:F75"/>
    <mergeCell ref="E49:E51"/>
    <mergeCell ref="F49:F51"/>
    <mergeCell ref="B53:F53"/>
    <mergeCell ref="B64:F64"/>
    <mergeCell ref="B70:F70"/>
    <mergeCell ref="B35:F35"/>
    <mergeCell ref="C39:F41"/>
    <mergeCell ref="B46:F47"/>
    <mergeCell ref="B49:B51"/>
    <mergeCell ref="C49:C51"/>
    <mergeCell ref="D49:D51"/>
    <mergeCell ref="B21:B22"/>
    <mergeCell ref="C21:C22"/>
    <mergeCell ref="D21:D22"/>
    <mergeCell ref="B27:F27"/>
    <mergeCell ref="B31:B32"/>
    <mergeCell ref="C31:C32"/>
    <mergeCell ref="D31:D32"/>
    <mergeCell ref="B8:F8"/>
    <mergeCell ref="B18:B20"/>
    <mergeCell ref="C18:C20"/>
    <mergeCell ref="B1:F2"/>
    <mergeCell ref="B4:B6"/>
    <mergeCell ref="C4:C6"/>
    <mergeCell ref="D4:D6"/>
    <mergeCell ref="E4:E6"/>
    <mergeCell ref="F4:F6"/>
  </mergeCells>
  <pageMargins left="1.1023622047244095" right="1.102362204724409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4"/>
  <sheetViews>
    <sheetView tabSelected="1" view="pageBreakPreview" topLeftCell="B1" zoomScale="90" zoomScaleSheetLayoutView="90" workbookViewId="0">
      <pane xSplit="5" ySplit="8" topLeftCell="K9" activePane="bottomRight" state="frozen"/>
      <selection activeCell="B1" sqref="B1"/>
      <selection pane="topRight" activeCell="G1" sqref="G1"/>
      <selection pane="bottomLeft" activeCell="B9" sqref="B9"/>
      <selection pane="bottomRight" activeCell="R150" sqref="R150"/>
    </sheetView>
  </sheetViews>
  <sheetFormatPr defaultRowHeight="12.75"/>
  <cols>
    <col min="1" max="1" width="0" hidden="1" customWidth="1"/>
    <col min="2" max="2" width="4.140625" customWidth="1"/>
    <col min="3" max="3" width="34.28515625" customWidth="1"/>
    <col min="4" max="4" width="15.28515625" customWidth="1"/>
    <col min="5" max="5" width="21.85546875" customWidth="1"/>
    <col min="6" max="6" width="8.85546875" customWidth="1"/>
    <col min="7" max="7" width="10.85546875" customWidth="1"/>
    <col min="8" max="8" width="9" customWidth="1"/>
    <col min="9" max="9" width="9.5703125" customWidth="1"/>
    <col min="10" max="10" width="11.42578125" customWidth="1"/>
    <col min="11" max="11" width="9.85546875" customWidth="1"/>
    <col min="12" max="12" width="9.7109375" customWidth="1"/>
    <col min="13" max="13" width="10.28515625" customWidth="1"/>
    <col min="14" max="14" width="15.140625" customWidth="1"/>
    <col min="15" max="15" width="23.85546875" customWidth="1"/>
    <col min="16" max="16" width="21.28515625" customWidth="1"/>
    <col min="17" max="17" width="16.85546875" customWidth="1"/>
    <col min="18" max="18" width="11.28515625" customWidth="1"/>
    <col min="20" max="20" width="10.28515625" bestFit="1" customWidth="1"/>
    <col min="21" max="21" width="9" bestFit="1" customWidth="1"/>
    <col min="23" max="23" width="9.28515625" bestFit="1" customWidth="1"/>
  </cols>
  <sheetData>
    <row r="1" spans="1:24">
      <c r="B1" s="362" t="s">
        <v>535</v>
      </c>
      <c r="C1" s="363"/>
      <c r="D1" s="362"/>
      <c r="E1" s="362"/>
      <c r="F1" s="1"/>
      <c r="G1" s="3"/>
      <c r="H1" s="3"/>
      <c r="I1" s="3"/>
      <c r="J1" s="3"/>
      <c r="K1" s="220"/>
      <c r="L1" s="220"/>
      <c r="M1" s="220"/>
      <c r="N1" s="498" t="s">
        <v>0</v>
      </c>
      <c r="O1" s="499"/>
      <c r="P1" s="499"/>
      <c r="Q1" s="20"/>
    </row>
    <row r="2" spans="1:24">
      <c r="B2" s="364" t="s">
        <v>1</v>
      </c>
      <c r="C2" s="365"/>
      <c r="D2" s="364"/>
      <c r="E2" s="364"/>
      <c r="F2" s="3"/>
      <c r="G2" s="3"/>
      <c r="H2" s="3"/>
      <c r="I2" s="3"/>
      <c r="J2" s="3"/>
      <c r="K2" s="221"/>
      <c r="L2" s="221"/>
      <c r="M2" s="221"/>
      <c r="N2" s="500" t="s">
        <v>538</v>
      </c>
      <c r="O2" s="499"/>
      <c r="P2" s="499"/>
    </row>
    <row r="3" spans="1:24">
      <c r="B3" s="364" t="s">
        <v>81</v>
      </c>
      <c r="C3" s="365"/>
      <c r="D3" s="364"/>
      <c r="E3" s="364"/>
      <c r="F3" s="3"/>
      <c r="G3" s="3"/>
      <c r="H3" s="3"/>
      <c r="I3" s="3"/>
      <c r="J3" s="3"/>
      <c r="K3" s="221"/>
      <c r="L3" s="221"/>
      <c r="M3" s="221"/>
      <c r="N3" s="365"/>
      <c r="O3" s="365"/>
      <c r="P3" s="365"/>
    </row>
    <row r="4" spans="1:24">
      <c r="B4" s="364" t="s">
        <v>536</v>
      </c>
      <c r="C4" s="365"/>
      <c r="D4" s="364"/>
      <c r="E4" s="364"/>
      <c r="F4" s="3"/>
      <c r="G4" s="3"/>
      <c r="H4" s="3"/>
      <c r="I4" s="3"/>
      <c r="J4" s="3"/>
      <c r="K4" s="221"/>
      <c r="L4" s="221"/>
      <c r="M4" s="221"/>
      <c r="N4" s="501" t="s">
        <v>539</v>
      </c>
      <c r="O4" s="501"/>
      <c r="P4" s="501"/>
    </row>
    <row r="5" spans="1:24">
      <c r="B5" s="364" t="s">
        <v>537</v>
      </c>
      <c r="C5" s="365"/>
      <c r="D5" s="364"/>
      <c r="E5" s="364"/>
      <c r="F5" s="3"/>
      <c r="G5" s="3"/>
      <c r="H5" s="3"/>
      <c r="I5" s="3"/>
      <c r="J5" s="3"/>
      <c r="K5" s="221"/>
      <c r="L5" s="221"/>
      <c r="M5" s="221"/>
      <c r="N5" s="501" t="s">
        <v>370</v>
      </c>
      <c r="O5" s="501"/>
      <c r="P5" s="501"/>
    </row>
    <row r="6" spans="1:24">
      <c r="B6" s="387" t="s">
        <v>525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24" ht="12.75" customHeight="1">
      <c r="B7" s="490" t="s">
        <v>3</v>
      </c>
      <c r="C7" s="491" t="s">
        <v>4</v>
      </c>
      <c r="D7" s="491" t="s">
        <v>5</v>
      </c>
      <c r="E7" s="479" t="s">
        <v>6</v>
      </c>
      <c r="F7" s="481" t="s">
        <v>7</v>
      </c>
      <c r="G7" s="482" t="s">
        <v>461</v>
      </c>
      <c r="H7" s="483"/>
      <c r="I7" s="483"/>
      <c r="J7" s="484"/>
      <c r="K7" s="482" t="s">
        <v>12</v>
      </c>
      <c r="L7" s="496"/>
      <c r="M7" s="496"/>
      <c r="N7" s="497"/>
      <c r="O7" s="481" t="s">
        <v>9</v>
      </c>
      <c r="P7" s="481" t="s">
        <v>10</v>
      </c>
    </row>
    <row r="8" spans="1:24" ht="46.5" customHeight="1">
      <c r="B8" s="490"/>
      <c r="C8" s="491"/>
      <c r="D8" s="491"/>
      <c r="E8" s="480"/>
      <c r="F8" s="481"/>
      <c r="G8" s="223" t="s">
        <v>457</v>
      </c>
      <c r="H8" s="223" t="s">
        <v>458</v>
      </c>
      <c r="I8" s="223" t="s">
        <v>459</v>
      </c>
      <c r="J8" s="223" t="s">
        <v>460</v>
      </c>
      <c r="K8" s="223" t="s">
        <v>376</v>
      </c>
      <c r="L8" s="223" t="s">
        <v>459</v>
      </c>
      <c r="M8" s="223" t="s">
        <v>460</v>
      </c>
      <c r="N8" s="223" t="s">
        <v>13</v>
      </c>
      <c r="O8" s="481"/>
      <c r="P8" s="481"/>
    </row>
    <row r="9" spans="1:24">
      <c r="B9" s="224">
        <v>1</v>
      </c>
      <c r="C9" s="224">
        <v>2</v>
      </c>
      <c r="D9" s="224">
        <v>3</v>
      </c>
      <c r="E9" s="224">
        <v>4</v>
      </c>
      <c r="F9" s="224">
        <v>5</v>
      </c>
      <c r="G9" s="224">
        <v>6</v>
      </c>
      <c r="H9" s="224">
        <v>7</v>
      </c>
      <c r="I9" s="224">
        <v>8</v>
      </c>
      <c r="J9" s="224">
        <v>9</v>
      </c>
      <c r="K9" s="224">
        <v>10</v>
      </c>
      <c r="L9" s="224">
        <v>11</v>
      </c>
      <c r="M9" s="224">
        <v>12</v>
      </c>
      <c r="N9" s="224">
        <v>13</v>
      </c>
      <c r="O9" s="224">
        <v>14</v>
      </c>
      <c r="P9" s="224">
        <v>15</v>
      </c>
    </row>
    <row r="10" spans="1:24">
      <c r="B10" s="492" t="s">
        <v>58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225"/>
      <c r="P10" s="225"/>
    </row>
    <row r="11" spans="1:24" ht="24">
      <c r="B11" s="266">
        <v>1</v>
      </c>
      <c r="C11" s="267" t="s">
        <v>388</v>
      </c>
      <c r="D11" s="268" t="s">
        <v>113</v>
      </c>
      <c r="E11" s="269" t="s">
        <v>436</v>
      </c>
      <c r="F11" s="268">
        <v>4</v>
      </c>
      <c r="G11" s="228">
        <v>0</v>
      </c>
      <c r="H11" s="228">
        <v>0</v>
      </c>
      <c r="I11" s="228">
        <v>0</v>
      </c>
      <c r="J11" s="228">
        <v>0</v>
      </c>
      <c r="K11" s="228">
        <v>14000</v>
      </c>
      <c r="L11" s="228">
        <v>14000</v>
      </c>
      <c r="M11" s="228">
        <v>30800</v>
      </c>
      <c r="N11" s="228">
        <f>SUM(G11:M11)</f>
        <v>58800</v>
      </c>
      <c r="O11" s="270" t="s">
        <v>17</v>
      </c>
      <c r="P11" s="271"/>
      <c r="Q11" s="20"/>
    </row>
    <row r="12" spans="1:24" ht="22.5" customHeight="1">
      <c r="B12" s="266">
        <v>2</v>
      </c>
      <c r="C12" s="272" t="s">
        <v>23</v>
      </c>
      <c r="D12" s="273" t="s">
        <v>527</v>
      </c>
      <c r="E12" s="269" t="s">
        <v>160</v>
      </c>
      <c r="F12" s="268">
        <v>1</v>
      </c>
      <c r="G12" s="228">
        <v>2750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f>SUM(G12:M12)</f>
        <v>2750</v>
      </c>
      <c r="O12" s="270" t="s">
        <v>17</v>
      </c>
      <c r="P12" s="271"/>
      <c r="Q12" s="20"/>
    </row>
    <row r="13" spans="1:24" s="53" customFormat="1" ht="36">
      <c r="A13" s="65"/>
      <c r="B13" s="266">
        <v>3</v>
      </c>
      <c r="C13" s="274" t="s">
        <v>464</v>
      </c>
      <c r="D13" s="273" t="s">
        <v>465</v>
      </c>
      <c r="E13" s="273" t="s">
        <v>466</v>
      </c>
      <c r="F13" s="275">
        <v>3</v>
      </c>
      <c r="G13" s="229">
        <v>0</v>
      </c>
      <c r="H13" s="229">
        <v>0</v>
      </c>
      <c r="I13" s="229">
        <v>0</v>
      </c>
      <c r="J13" s="229">
        <v>0</v>
      </c>
      <c r="K13" s="229">
        <v>3750</v>
      </c>
      <c r="L13" s="230">
        <v>8000</v>
      </c>
      <c r="M13" s="229">
        <v>8250</v>
      </c>
      <c r="N13" s="229">
        <f>SUM(G13:M13)</f>
        <v>20000</v>
      </c>
      <c r="O13" s="276" t="s">
        <v>59</v>
      </c>
      <c r="P13" s="277"/>
      <c r="Q13" s="54"/>
      <c r="R13" s="58"/>
      <c r="S13" s="55"/>
      <c r="T13" s="55"/>
      <c r="U13" s="478"/>
      <c r="V13" s="478"/>
      <c r="W13" s="478"/>
      <c r="X13" s="478"/>
    </row>
    <row r="14" spans="1:24" s="53" customFormat="1" ht="24">
      <c r="A14" s="65"/>
      <c r="B14" s="266">
        <v>4</v>
      </c>
      <c r="C14" s="274" t="s">
        <v>215</v>
      </c>
      <c r="D14" s="273" t="s">
        <v>468</v>
      </c>
      <c r="E14" s="273" t="s">
        <v>467</v>
      </c>
      <c r="F14" s="275">
        <v>3</v>
      </c>
      <c r="G14" s="229">
        <v>0</v>
      </c>
      <c r="H14" s="229">
        <v>0</v>
      </c>
      <c r="I14" s="229">
        <v>0</v>
      </c>
      <c r="J14" s="229">
        <v>0</v>
      </c>
      <c r="K14" s="229">
        <v>3750</v>
      </c>
      <c r="L14" s="230">
        <v>8000</v>
      </c>
      <c r="M14" s="229">
        <v>8250</v>
      </c>
      <c r="N14" s="229">
        <f>SUM(G14:M14)</f>
        <v>20000</v>
      </c>
      <c r="O14" s="276" t="s">
        <v>59</v>
      </c>
      <c r="P14" s="277"/>
      <c r="Q14" s="54"/>
      <c r="R14" s="58"/>
      <c r="S14" s="55"/>
      <c r="T14" s="55"/>
      <c r="U14" s="217"/>
      <c r="V14" s="217"/>
      <c r="W14" s="217"/>
      <c r="X14" s="55"/>
    </row>
    <row r="15" spans="1:24" s="53" customFormat="1" ht="36">
      <c r="A15" s="65"/>
      <c r="B15" s="266">
        <v>5</v>
      </c>
      <c r="C15" s="274" t="s">
        <v>258</v>
      </c>
      <c r="D15" s="273" t="s">
        <v>259</v>
      </c>
      <c r="E15" s="273" t="s">
        <v>250</v>
      </c>
      <c r="F15" s="262">
        <v>150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78" t="s">
        <v>257</v>
      </c>
      <c r="P15" s="226"/>
      <c r="Q15" s="55"/>
      <c r="R15" s="58"/>
      <c r="S15" s="55"/>
      <c r="T15" s="55"/>
      <c r="U15" s="55"/>
      <c r="V15" s="55"/>
      <c r="W15" s="55"/>
      <c r="X15" s="55"/>
    </row>
    <row r="16" spans="1:24" s="53" customFormat="1" ht="24">
      <c r="A16" s="65"/>
      <c r="B16" s="266">
        <v>6</v>
      </c>
      <c r="C16" s="274" t="s">
        <v>260</v>
      </c>
      <c r="D16" s="273" t="s">
        <v>113</v>
      </c>
      <c r="E16" s="273" t="s">
        <v>250</v>
      </c>
      <c r="F16" s="262">
        <v>20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78" t="s">
        <v>257</v>
      </c>
      <c r="P16" s="226"/>
      <c r="Q16" s="55"/>
      <c r="R16" s="58"/>
      <c r="S16" s="55"/>
      <c r="T16" s="55"/>
      <c r="U16" s="55"/>
      <c r="V16" s="55"/>
      <c r="W16" s="55"/>
      <c r="X16" s="55"/>
    </row>
    <row r="17" spans="1:24" s="53" customFormat="1" ht="24">
      <c r="A17" s="65"/>
      <c r="B17" s="266">
        <v>7</v>
      </c>
      <c r="C17" s="274" t="s">
        <v>248</v>
      </c>
      <c r="D17" s="273" t="s">
        <v>471</v>
      </c>
      <c r="E17" s="273" t="s">
        <v>250</v>
      </c>
      <c r="F17" s="262">
        <v>10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78" t="s">
        <v>257</v>
      </c>
      <c r="P17" s="226"/>
      <c r="Q17" s="55"/>
      <c r="R17" s="58"/>
      <c r="S17" s="55"/>
      <c r="T17" s="55"/>
      <c r="U17" s="55"/>
      <c r="V17" s="55"/>
      <c r="W17" s="55"/>
      <c r="X17" s="55"/>
    </row>
    <row r="18" spans="1:24" s="53" customFormat="1" ht="24">
      <c r="A18" s="65"/>
      <c r="B18" s="266">
        <v>8</v>
      </c>
      <c r="C18" s="274" t="s">
        <v>392</v>
      </c>
      <c r="D18" s="273" t="s">
        <v>472</v>
      </c>
      <c r="E18" s="273" t="s">
        <v>393</v>
      </c>
      <c r="F18" s="262" t="s">
        <v>20</v>
      </c>
      <c r="G18" s="228">
        <v>1500</v>
      </c>
      <c r="H18" s="228">
        <v>600</v>
      </c>
      <c r="I18" s="228">
        <v>0</v>
      </c>
      <c r="J18" s="228">
        <v>3000</v>
      </c>
      <c r="K18" s="228">
        <v>7500</v>
      </c>
      <c r="L18" s="228">
        <v>0</v>
      </c>
      <c r="M18" s="228">
        <v>15000</v>
      </c>
      <c r="N18" s="228">
        <f>SUM(G18:M18)</f>
        <v>27600</v>
      </c>
      <c r="O18" s="270" t="s">
        <v>17</v>
      </c>
      <c r="P18" s="226"/>
      <c r="Q18" s="54"/>
      <c r="R18" s="55"/>
      <c r="S18" s="54"/>
      <c r="T18" s="55"/>
      <c r="U18" s="55"/>
      <c r="V18" s="55"/>
      <c r="W18" s="55"/>
      <c r="X18" s="55"/>
    </row>
    <row r="19" spans="1:24" s="53" customFormat="1" ht="21.75" customHeight="1">
      <c r="A19" s="65"/>
      <c r="B19" s="266">
        <v>9</v>
      </c>
      <c r="C19" s="272" t="s">
        <v>23</v>
      </c>
      <c r="D19" s="273" t="s">
        <v>430</v>
      </c>
      <c r="E19" s="269" t="s">
        <v>160</v>
      </c>
      <c r="F19" s="262">
        <v>1</v>
      </c>
      <c r="G19" s="228">
        <v>2500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f>SUM(G19:M19)</f>
        <v>2500</v>
      </c>
      <c r="O19" s="270" t="s">
        <v>17</v>
      </c>
      <c r="P19" s="226"/>
      <c r="Q19" s="54"/>
      <c r="R19" s="55"/>
      <c r="S19" s="54"/>
      <c r="T19" s="55"/>
      <c r="U19" s="55"/>
      <c r="V19" s="55"/>
      <c r="W19" s="55"/>
      <c r="X19" s="55"/>
    </row>
    <row r="20" spans="1:24" s="53" customFormat="1" ht="24">
      <c r="A20" s="65"/>
      <c r="B20" s="266">
        <v>10</v>
      </c>
      <c r="C20" s="274" t="s">
        <v>311</v>
      </c>
      <c r="D20" s="273" t="s">
        <v>39</v>
      </c>
      <c r="E20" s="273" t="s">
        <v>250</v>
      </c>
      <c r="F20" s="262">
        <v>15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78" t="s">
        <v>257</v>
      </c>
      <c r="P20" s="226"/>
      <c r="Q20" s="54"/>
      <c r="R20" s="55"/>
      <c r="S20" s="55"/>
      <c r="T20" s="55"/>
      <c r="U20" s="55"/>
      <c r="V20" s="55"/>
      <c r="W20" s="55"/>
      <c r="X20" s="55"/>
    </row>
    <row r="21" spans="1:24" s="53" customFormat="1" ht="36">
      <c r="A21" s="65"/>
      <c r="B21" s="266">
        <v>11</v>
      </c>
      <c r="C21" s="274" t="s">
        <v>398</v>
      </c>
      <c r="D21" s="273" t="s">
        <v>39</v>
      </c>
      <c r="E21" s="273" t="s">
        <v>84</v>
      </c>
      <c r="F21" s="262" t="s">
        <v>48</v>
      </c>
      <c r="G21" s="232">
        <v>750</v>
      </c>
      <c r="H21" s="232">
        <v>500</v>
      </c>
      <c r="I21" s="232">
        <v>1800</v>
      </c>
      <c r="J21" s="232">
        <v>1650</v>
      </c>
      <c r="K21" s="232">
        <v>4500</v>
      </c>
      <c r="L21" s="232">
        <v>10800</v>
      </c>
      <c r="M21" s="232">
        <v>9900</v>
      </c>
      <c r="N21" s="232">
        <f>SUM(G21:M21)</f>
        <v>29900</v>
      </c>
      <c r="O21" s="279" t="s">
        <v>70</v>
      </c>
      <c r="P21" s="226"/>
      <c r="Q21" s="54"/>
      <c r="R21" s="55"/>
      <c r="S21" s="215"/>
      <c r="T21" s="55"/>
      <c r="U21" s="55"/>
      <c r="V21" s="55"/>
      <c r="W21" s="55"/>
      <c r="X21" s="55"/>
    </row>
    <row r="22" spans="1:24" s="51" customFormat="1" ht="24">
      <c r="A22" s="65"/>
      <c r="B22" s="266">
        <v>12</v>
      </c>
      <c r="C22" s="274" t="s">
        <v>394</v>
      </c>
      <c r="D22" s="273" t="s">
        <v>473</v>
      </c>
      <c r="E22" s="273" t="s">
        <v>395</v>
      </c>
      <c r="F22" s="262" t="s">
        <v>105</v>
      </c>
      <c r="G22" s="228">
        <v>1500</v>
      </c>
      <c r="H22" s="228">
        <v>600</v>
      </c>
      <c r="I22" s="228">
        <v>0</v>
      </c>
      <c r="J22" s="228">
        <v>3300</v>
      </c>
      <c r="K22" s="228">
        <v>9000</v>
      </c>
      <c r="L22" s="228">
        <v>0</v>
      </c>
      <c r="M22" s="228">
        <v>19800</v>
      </c>
      <c r="N22" s="228">
        <f>SUM(G22:M22)</f>
        <v>34200</v>
      </c>
      <c r="O22" s="270" t="s">
        <v>17</v>
      </c>
      <c r="P22" s="226"/>
      <c r="Q22" s="54"/>
      <c r="R22" s="55"/>
      <c r="S22" s="55"/>
      <c r="T22" s="55"/>
      <c r="U22" s="55"/>
      <c r="V22" s="55"/>
      <c r="W22" s="55"/>
      <c r="X22" s="55"/>
    </row>
    <row r="23" spans="1:24" s="51" customFormat="1" ht="24">
      <c r="A23" s="65"/>
      <c r="B23" s="266">
        <v>13</v>
      </c>
      <c r="C23" s="280" t="s">
        <v>469</v>
      </c>
      <c r="D23" s="273" t="s">
        <v>470</v>
      </c>
      <c r="E23" s="273" t="s">
        <v>293</v>
      </c>
      <c r="F23" s="262" t="s">
        <v>77</v>
      </c>
      <c r="G23" s="229">
        <v>1250</v>
      </c>
      <c r="H23" s="229">
        <v>500</v>
      </c>
      <c r="I23" s="229">
        <v>14000</v>
      </c>
      <c r="J23" s="229">
        <v>2750</v>
      </c>
      <c r="K23" s="229">
        <v>1250</v>
      </c>
      <c r="L23" s="229">
        <v>14000</v>
      </c>
      <c r="M23" s="229">
        <v>2750</v>
      </c>
      <c r="N23" s="229">
        <f>SUM(G23:M23)</f>
        <v>36500</v>
      </c>
      <c r="O23" s="276" t="s">
        <v>59</v>
      </c>
      <c r="P23" s="281"/>
      <c r="Q23" s="219"/>
      <c r="R23" s="55"/>
      <c r="S23" s="55"/>
      <c r="T23" s="55"/>
      <c r="U23" s="55"/>
      <c r="V23" s="55"/>
      <c r="W23" s="55"/>
      <c r="X23" s="55"/>
    </row>
    <row r="24" spans="1:24" s="51" customFormat="1">
      <c r="A24" s="65"/>
      <c r="B24" s="266">
        <v>14</v>
      </c>
      <c r="C24" s="280" t="s">
        <v>487</v>
      </c>
      <c r="D24" s="273" t="s">
        <v>504</v>
      </c>
      <c r="E24" s="273" t="s">
        <v>84</v>
      </c>
      <c r="F24" s="262">
        <v>1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  <c r="O24" s="282" t="s">
        <v>257</v>
      </c>
      <c r="P24" s="226"/>
      <c r="Q24" s="54"/>
      <c r="R24" s="55"/>
      <c r="S24" s="55"/>
      <c r="T24" s="55"/>
      <c r="U24" s="55"/>
      <c r="V24" s="55"/>
      <c r="W24" s="55"/>
      <c r="X24" s="55"/>
    </row>
    <row r="25" spans="1:24" s="53" customFormat="1">
      <c r="A25" s="65"/>
      <c r="B25" s="266">
        <v>15</v>
      </c>
      <c r="C25" s="274" t="s">
        <v>226</v>
      </c>
      <c r="D25" s="273" t="s">
        <v>312</v>
      </c>
      <c r="E25" s="273" t="s">
        <v>110</v>
      </c>
      <c r="F25" s="262" t="s">
        <v>105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f>SUM(G25:M25)</f>
        <v>0</v>
      </c>
      <c r="O25" s="282" t="s">
        <v>257</v>
      </c>
      <c r="P25" s="226"/>
      <c r="Q25" s="54"/>
      <c r="R25" s="55"/>
      <c r="S25" s="55"/>
      <c r="T25" s="55"/>
      <c r="U25" s="55"/>
      <c r="V25" s="55"/>
      <c r="W25" s="55"/>
      <c r="X25" s="55"/>
    </row>
    <row r="26" spans="1:24" s="51" customFormat="1" ht="24">
      <c r="A26" s="65"/>
      <c r="B26" s="266">
        <v>16</v>
      </c>
      <c r="C26" s="274" t="s">
        <v>265</v>
      </c>
      <c r="D26" s="273" t="s">
        <v>189</v>
      </c>
      <c r="E26" s="273" t="s">
        <v>250</v>
      </c>
      <c r="F26" s="262">
        <v>160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78" t="s">
        <v>257</v>
      </c>
      <c r="P26" s="226"/>
      <c r="Q26" s="55"/>
      <c r="R26" s="55"/>
      <c r="S26" s="55"/>
      <c r="T26" s="55"/>
      <c r="U26" s="55"/>
      <c r="V26" s="55"/>
      <c r="W26" s="55"/>
      <c r="X26" s="55"/>
    </row>
    <row r="27" spans="1:24" s="51" customFormat="1" ht="24">
      <c r="A27" s="65"/>
      <c r="B27" s="266">
        <v>17</v>
      </c>
      <c r="C27" s="274" t="s">
        <v>403</v>
      </c>
      <c r="D27" s="273" t="s">
        <v>475</v>
      </c>
      <c r="E27" s="283" t="s">
        <v>250</v>
      </c>
      <c r="F27" s="262">
        <v>20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78" t="s">
        <v>257</v>
      </c>
      <c r="P27" s="226"/>
      <c r="Q27" s="55"/>
      <c r="R27" s="55"/>
      <c r="S27" s="55"/>
      <c r="T27" s="55"/>
      <c r="U27" s="55"/>
      <c r="V27" s="55"/>
      <c r="W27" s="55"/>
      <c r="X27" s="55"/>
    </row>
    <row r="28" spans="1:24" s="51" customFormat="1">
      <c r="A28" s="65"/>
      <c r="B28" s="266">
        <v>18</v>
      </c>
      <c r="C28" s="272" t="s">
        <v>23</v>
      </c>
      <c r="D28" s="273" t="s">
        <v>431</v>
      </c>
      <c r="E28" s="269" t="s">
        <v>160</v>
      </c>
      <c r="F28" s="262">
        <v>1</v>
      </c>
      <c r="G28" s="228">
        <v>2500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f>SUM(G28:M28)</f>
        <v>2500</v>
      </c>
      <c r="O28" s="270" t="s">
        <v>17</v>
      </c>
      <c r="P28" s="226"/>
      <c r="Q28" s="55"/>
      <c r="R28" s="55"/>
      <c r="S28" s="55"/>
      <c r="T28" s="55"/>
      <c r="U28" s="55"/>
      <c r="V28" s="55"/>
      <c r="W28" s="55"/>
      <c r="X28" s="55"/>
    </row>
    <row r="29" spans="1:24" s="51" customFormat="1">
      <c r="A29" s="65"/>
      <c r="B29" s="266">
        <v>19</v>
      </c>
      <c r="C29" s="274" t="s">
        <v>490</v>
      </c>
      <c r="D29" s="273" t="s">
        <v>491</v>
      </c>
      <c r="E29" s="283" t="s">
        <v>492</v>
      </c>
      <c r="F29" s="262">
        <v>3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0</v>
      </c>
      <c r="O29" s="282" t="s">
        <v>257</v>
      </c>
      <c r="P29" s="226"/>
      <c r="Q29" s="55"/>
      <c r="R29" s="55"/>
      <c r="S29" s="55"/>
      <c r="T29" s="55"/>
      <c r="U29" s="55"/>
      <c r="V29" s="55"/>
      <c r="W29" s="55"/>
      <c r="X29" s="55"/>
    </row>
    <row r="30" spans="1:24" s="51" customFormat="1">
      <c r="A30" s="65"/>
      <c r="B30" s="266">
        <v>20</v>
      </c>
      <c r="C30" s="274" t="s">
        <v>489</v>
      </c>
      <c r="D30" s="273" t="s">
        <v>18</v>
      </c>
      <c r="E30" s="283" t="s">
        <v>84</v>
      </c>
      <c r="F30" s="262" t="s">
        <v>488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82" t="s">
        <v>257</v>
      </c>
      <c r="P30" s="226"/>
      <c r="Q30" s="55"/>
      <c r="R30" s="55"/>
      <c r="S30" s="55"/>
      <c r="T30" s="55"/>
      <c r="U30" s="55"/>
      <c r="V30" s="55"/>
      <c r="W30" s="55"/>
      <c r="X30" s="55"/>
    </row>
    <row r="31" spans="1:24" s="51" customFormat="1">
      <c r="A31" s="65"/>
      <c r="B31" s="266">
        <v>21</v>
      </c>
      <c r="C31" s="274" t="s">
        <v>199</v>
      </c>
      <c r="D31" s="273" t="s">
        <v>18</v>
      </c>
      <c r="E31" s="284" t="s">
        <v>293</v>
      </c>
      <c r="F31" s="262">
        <v>1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78" t="s">
        <v>257</v>
      </c>
      <c r="P31" s="226"/>
      <c r="Q31" s="55"/>
      <c r="R31" s="55"/>
      <c r="S31" s="55"/>
      <c r="T31" s="55"/>
      <c r="U31" s="55"/>
      <c r="V31" s="55"/>
      <c r="W31" s="55"/>
      <c r="X31" s="55"/>
    </row>
    <row r="32" spans="1:24" s="51" customFormat="1" ht="36">
      <c r="A32" s="65"/>
      <c r="B32" s="266">
        <v>22</v>
      </c>
      <c r="C32" s="274" t="s">
        <v>389</v>
      </c>
      <c r="D32" s="273" t="s">
        <v>18</v>
      </c>
      <c r="E32" s="273" t="s">
        <v>390</v>
      </c>
      <c r="F32" s="262" t="s">
        <v>20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82" t="s">
        <v>257</v>
      </c>
      <c r="P32" s="226"/>
      <c r="Q32" s="54"/>
      <c r="R32" s="55"/>
      <c r="S32" s="55"/>
      <c r="T32" s="58"/>
      <c r="U32" s="55"/>
      <c r="V32" s="55"/>
      <c r="W32" s="55"/>
      <c r="X32" s="55"/>
    </row>
    <row r="33" spans="1:24" s="51" customFormat="1" ht="24">
      <c r="A33" s="65"/>
      <c r="B33" s="266">
        <v>23</v>
      </c>
      <c r="C33" s="274" t="s">
        <v>188</v>
      </c>
      <c r="D33" s="273" t="s">
        <v>474</v>
      </c>
      <c r="E33" s="273" t="s">
        <v>191</v>
      </c>
      <c r="F33" s="262" t="s">
        <v>105</v>
      </c>
      <c r="G33" s="228">
        <v>1000</v>
      </c>
      <c r="H33" s="228">
        <v>400</v>
      </c>
      <c r="I33" s="228">
        <v>0</v>
      </c>
      <c r="J33" s="228">
        <v>0</v>
      </c>
      <c r="K33" s="228">
        <v>6000</v>
      </c>
      <c r="L33" s="228">
        <v>0</v>
      </c>
      <c r="M33" s="228">
        <v>0</v>
      </c>
      <c r="N33" s="228">
        <f>SUM(G33:M33)</f>
        <v>7400</v>
      </c>
      <c r="O33" s="270" t="s">
        <v>17</v>
      </c>
      <c r="P33" s="226"/>
      <c r="Q33" s="214"/>
      <c r="R33" s="208"/>
      <c r="S33" s="215"/>
      <c r="T33" s="55"/>
      <c r="U33" s="55"/>
      <c r="V33" s="55"/>
      <c r="W33" s="55"/>
      <c r="X33" s="55"/>
    </row>
    <row r="34" spans="1:24" s="51" customFormat="1" ht="24">
      <c r="A34" s="65"/>
      <c r="B34" s="266">
        <v>24</v>
      </c>
      <c r="C34" s="274" t="s">
        <v>96</v>
      </c>
      <c r="D34" s="273" t="s">
        <v>477</v>
      </c>
      <c r="E34" s="273" t="s">
        <v>476</v>
      </c>
      <c r="F34" s="262" t="s">
        <v>48</v>
      </c>
      <c r="G34" s="228">
        <v>750</v>
      </c>
      <c r="H34" s="228">
        <v>300</v>
      </c>
      <c r="I34" s="228">
        <v>0</v>
      </c>
      <c r="J34" s="228">
        <v>1650</v>
      </c>
      <c r="K34" s="228">
        <v>4500</v>
      </c>
      <c r="L34" s="228">
        <v>0</v>
      </c>
      <c r="M34" s="228">
        <v>9900</v>
      </c>
      <c r="N34" s="228">
        <f>SUM(G34:M34)</f>
        <v>17100</v>
      </c>
      <c r="O34" s="270" t="s">
        <v>17</v>
      </c>
      <c r="P34" s="226"/>
      <c r="Q34" s="54"/>
      <c r="R34" s="208"/>
      <c r="S34" s="215"/>
      <c r="T34" s="55"/>
      <c r="U34" s="55"/>
      <c r="V34" s="55"/>
      <c r="W34" s="55"/>
      <c r="X34" s="55"/>
    </row>
    <row r="35" spans="1:24" s="51" customFormat="1" ht="24">
      <c r="A35" s="65"/>
      <c r="B35" s="266">
        <v>25</v>
      </c>
      <c r="C35" s="274" t="s">
        <v>391</v>
      </c>
      <c r="D35" s="273" t="s">
        <v>478</v>
      </c>
      <c r="E35" s="273" t="s">
        <v>63</v>
      </c>
      <c r="F35" s="262" t="s">
        <v>105</v>
      </c>
      <c r="G35" s="228">
        <v>1000</v>
      </c>
      <c r="H35" s="228">
        <v>400</v>
      </c>
      <c r="I35" s="228">
        <v>0</v>
      </c>
      <c r="J35" s="228">
        <v>0</v>
      </c>
      <c r="K35" s="228">
        <v>6000</v>
      </c>
      <c r="L35" s="228">
        <v>0</v>
      </c>
      <c r="M35" s="228">
        <v>0</v>
      </c>
      <c r="N35" s="228">
        <f>SUM(G35:M35)</f>
        <v>7400</v>
      </c>
      <c r="O35" s="270" t="s">
        <v>17</v>
      </c>
      <c r="P35" s="226"/>
      <c r="Q35" s="54"/>
      <c r="R35" s="54"/>
      <c r="S35" s="55"/>
      <c r="T35" s="55"/>
      <c r="U35" s="55"/>
      <c r="V35" s="55"/>
      <c r="W35" s="55"/>
      <c r="X35" s="55"/>
    </row>
    <row r="36" spans="1:24" s="51" customFormat="1" ht="24">
      <c r="A36" s="65"/>
      <c r="B36" s="266">
        <v>26</v>
      </c>
      <c r="C36" s="274" t="s">
        <v>493</v>
      </c>
      <c r="D36" s="273" t="s">
        <v>494</v>
      </c>
      <c r="E36" s="283" t="s">
        <v>492</v>
      </c>
      <c r="F36" s="262">
        <v>2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4">
        <v>0</v>
      </c>
      <c r="O36" s="282" t="s">
        <v>257</v>
      </c>
      <c r="P36" s="226"/>
      <c r="Q36" s="54"/>
      <c r="R36" s="55"/>
      <c r="S36" s="55"/>
      <c r="T36" s="55"/>
      <c r="U36" s="55"/>
      <c r="V36" s="55"/>
      <c r="W36" s="55"/>
      <c r="X36" s="55"/>
    </row>
    <row r="37" spans="1:24" s="51" customFormat="1">
      <c r="A37" s="65"/>
      <c r="B37" s="266">
        <v>27</v>
      </c>
      <c r="C37" s="274" t="s">
        <v>126</v>
      </c>
      <c r="D37" s="273" t="s">
        <v>62</v>
      </c>
      <c r="E37" s="284" t="s">
        <v>293</v>
      </c>
      <c r="F37" s="262">
        <v>1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78" t="s">
        <v>257</v>
      </c>
      <c r="P37" s="226"/>
      <c r="Q37" s="54"/>
      <c r="R37" s="55"/>
      <c r="S37" s="55"/>
      <c r="T37" s="55"/>
      <c r="U37" s="55"/>
      <c r="V37" s="55"/>
      <c r="W37" s="55"/>
      <c r="X37" s="55"/>
    </row>
    <row r="38" spans="1:24" s="51" customFormat="1">
      <c r="A38" s="65"/>
      <c r="B38" s="266">
        <v>28</v>
      </c>
      <c r="C38" s="274" t="s">
        <v>400</v>
      </c>
      <c r="D38" s="273" t="s">
        <v>62</v>
      </c>
      <c r="E38" s="284" t="s">
        <v>401</v>
      </c>
      <c r="F38" s="262" t="s">
        <v>192</v>
      </c>
      <c r="G38" s="235">
        <v>750</v>
      </c>
      <c r="H38" s="235">
        <v>500</v>
      </c>
      <c r="I38" s="235">
        <v>3000</v>
      </c>
      <c r="J38" s="235">
        <v>1650</v>
      </c>
      <c r="K38" s="235">
        <v>2250</v>
      </c>
      <c r="L38" s="235">
        <v>9000</v>
      </c>
      <c r="M38" s="235">
        <v>4950</v>
      </c>
      <c r="N38" s="235">
        <f>SUM(G38:M38)</f>
        <v>22100</v>
      </c>
      <c r="O38" s="279" t="s">
        <v>70</v>
      </c>
      <c r="P38" s="226"/>
      <c r="Q38" s="54"/>
      <c r="R38" s="55"/>
      <c r="S38" s="215"/>
      <c r="T38" s="55"/>
      <c r="U38" s="55"/>
      <c r="V38" s="55"/>
      <c r="W38" s="55"/>
      <c r="X38" s="55"/>
    </row>
    <row r="39" spans="1:24" s="51" customFormat="1">
      <c r="A39" s="65"/>
      <c r="B39" s="266">
        <v>1</v>
      </c>
      <c r="C39" s="274">
        <v>2</v>
      </c>
      <c r="D39" s="273" t="s">
        <v>456</v>
      </c>
      <c r="E39" s="284">
        <v>4</v>
      </c>
      <c r="F39" s="262">
        <v>5</v>
      </c>
      <c r="G39" s="234">
        <v>6</v>
      </c>
      <c r="H39" s="234">
        <v>7</v>
      </c>
      <c r="I39" s="234">
        <v>8</v>
      </c>
      <c r="J39" s="234">
        <v>9</v>
      </c>
      <c r="K39" s="234">
        <v>10</v>
      </c>
      <c r="L39" s="234">
        <v>11</v>
      </c>
      <c r="M39" s="234">
        <v>12</v>
      </c>
      <c r="N39" s="234">
        <v>13</v>
      </c>
      <c r="O39" s="278">
        <v>14</v>
      </c>
      <c r="P39" s="226"/>
      <c r="Q39" s="54"/>
      <c r="R39" s="55"/>
      <c r="S39" s="215"/>
      <c r="T39" s="55"/>
      <c r="U39" s="55"/>
      <c r="V39" s="55"/>
      <c r="W39" s="55"/>
      <c r="X39" s="55"/>
    </row>
    <row r="40" spans="1:24" s="51" customFormat="1">
      <c r="A40" s="65"/>
      <c r="B40" s="266"/>
      <c r="C40" s="493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5"/>
      <c r="P40" s="226"/>
      <c r="Q40" s="54"/>
      <c r="R40" s="55"/>
      <c r="S40" s="215"/>
      <c r="T40" s="55"/>
      <c r="U40" s="55"/>
      <c r="V40" s="55"/>
      <c r="W40" s="55"/>
      <c r="X40" s="55"/>
    </row>
    <row r="41" spans="1:24" s="51" customFormat="1" ht="36">
      <c r="A41" s="65"/>
      <c r="B41" s="266">
        <v>29</v>
      </c>
      <c r="C41" s="274" t="s">
        <v>498</v>
      </c>
      <c r="D41" s="273" t="s">
        <v>18</v>
      </c>
      <c r="E41" s="284" t="s">
        <v>84</v>
      </c>
      <c r="F41" s="262">
        <v>3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85" t="s">
        <v>257</v>
      </c>
      <c r="P41" s="286"/>
      <c r="Q41" s="54"/>
      <c r="R41" s="55"/>
      <c r="S41" s="215"/>
      <c r="T41" s="55"/>
      <c r="U41" s="55"/>
      <c r="V41" s="55"/>
      <c r="W41" s="55"/>
      <c r="X41" s="55"/>
    </row>
    <row r="42" spans="1:24" s="51" customFormat="1" ht="27" customHeight="1">
      <c r="A42" s="65"/>
      <c r="B42" s="266">
        <v>30</v>
      </c>
      <c r="C42" s="274" t="s">
        <v>438</v>
      </c>
      <c r="D42" s="273" t="s">
        <v>237</v>
      </c>
      <c r="E42" s="273" t="s">
        <v>396</v>
      </c>
      <c r="F42" s="262" t="s">
        <v>20</v>
      </c>
      <c r="G42" s="236">
        <v>2500</v>
      </c>
      <c r="H42" s="236">
        <v>1000</v>
      </c>
      <c r="I42" s="236">
        <v>0</v>
      </c>
      <c r="J42" s="236">
        <v>5500</v>
      </c>
      <c r="K42" s="236">
        <v>12500</v>
      </c>
      <c r="L42" s="236">
        <v>0</v>
      </c>
      <c r="M42" s="236">
        <v>27500</v>
      </c>
      <c r="N42" s="236">
        <f>SUM(G42:M42)</f>
        <v>49000</v>
      </c>
      <c r="O42" s="287" t="s">
        <v>17</v>
      </c>
      <c r="P42" s="286"/>
      <c r="Q42" s="54"/>
      <c r="R42" s="54"/>
      <c r="S42" s="54"/>
      <c r="T42" s="55"/>
      <c r="U42" s="55"/>
      <c r="V42" s="55"/>
      <c r="W42" s="55"/>
      <c r="X42" s="55"/>
    </row>
    <row r="43" spans="1:24" s="51" customFormat="1">
      <c r="A43" s="65"/>
      <c r="B43" s="266">
        <v>31</v>
      </c>
      <c r="C43" s="274" t="s">
        <v>497</v>
      </c>
      <c r="D43" s="273" t="s">
        <v>495</v>
      </c>
      <c r="E43" s="273" t="s">
        <v>496</v>
      </c>
      <c r="F43" s="262">
        <v>1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34">
        <v>0</v>
      </c>
      <c r="M43" s="234">
        <v>0</v>
      </c>
      <c r="N43" s="234">
        <v>0</v>
      </c>
      <c r="O43" s="285" t="s">
        <v>257</v>
      </c>
      <c r="P43" s="286"/>
      <c r="Q43" s="54"/>
      <c r="R43" s="54"/>
      <c r="S43" s="54"/>
      <c r="T43" s="55"/>
      <c r="U43" s="55"/>
      <c r="V43" s="55"/>
      <c r="W43" s="55"/>
      <c r="X43" s="55"/>
    </row>
    <row r="44" spans="1:24" s="51" customFormat="1" ht="24">
      <c r="A44" s="65"/>
      <c r="B44" s="266">
        <v>32</v>
      </c>
      <c r="C44" s="274" t="s">
        <v>399</v>
      </c>
      <c r="D44" s="273" t="s">
        <v>480</v>
      </c>
      <c r="E44" s="284" t="s">
        <v>293</v>
      </c>
      <c r="F44" s="262" t="s">
        <v>77</v>
      </c>
      <c r="G44" s="235">
        <v>1250</v>
      </c>
      <c r="H44" s="235">
        <v>700</v>
      </c>
      <c r="I44" s="235">
        <v>20000</v>
      </c>
      <c r="J44" s="235">
        <v>2750</v>
      </c>
      <c r="K44" s="235">
        <v>1250</v>
      </c>
      <c r="L44" s="235">
        <v>20000</v>
      </c>
      <c r="M44" s="235">
        <v>2750</v>
      </c>
      <c r="N44" s="235">
        <f>SUM(G44:M44)</f>
        <v>48700</v>
      </c>
      <c r="O44" s="288" t="s">
        <v>70</v>
      </c>
      <c r="P44" s="286"/>
      <c r="Q44" s="54"/>
      <c r="R44" s="54"/>
      <c r="S44" s="54"/>
      <c r="T44" s="55"/>
      <c r="U44" s="55"/>
      <c r="V44" s="55"/>
      <c r="W44" s="55"/>
      <c r="X44" s="55"/>
    </row>
    <row r="45" spans="1:24" s="51" customFormat="1" ht="24">
      <c r="A45" s="65"/>
      <c r="B45" s="266">
        <v>33</v>
      </c>
      <c r="C45" s="274" t="s">
        <v>479</v>
      </c>
      <c r="D45" s="273" t="s">
        <v>238</v>
      </c>
      <c r="E45" s="273" t="s">
        <v>396</v>
      </c>
      <c r="F45" s="262" t="s">
        <v>48</v>
      </c>
      <c r="G45" s="237">
        <v>750</v>
      </c>
      <c r="H45" s="237">
        <v>300</v>
      </c>
      <c r="I45" s="237">
        <v>0</v>
      </c>
      <c r="J45" s="237">
        <v>1650</v>
      </c>
      <c r="K45" s="237">
        <v>4500</v>
      </c>
      <c r="L45" s="237">
        <v>0</v>
      </c>
      <c r="M45" s="237">
        <v>9900</v>
      </c>
      <c r="N45" s="237">
        <f>SUM(G45:M45)</f>
        <v>17100</v>
      </c>
      <c r="O45" s="287" t="s">
        <v>17</v>
      </c>
      <c r="P45" s="286"/>
      <c r="Q45" s="54"/>
      <c r="R45" s="54"/>
      <c r="S45" s="54"/>
      <c r="T45" s="55"/>
      <c r="U45" s="55"/>
      <c r="V45" s="55"/>
      <c r="W45" s="55"/>
      <c r="X45" s="55"/>
    </row>
    <row r="46" spans="1:24" s="57" customFormat="1" ht="24">
      <c r="A46" s="65"/>
      <c r="B46" s="266">
        <v>34</v>
      </c>
      <c r="C46" s="289" t="s">
        <v>117</v>
      </c>
      <c r="D46" s="290" t="s">
        <v>481</v>
      </c>
      <c r="E46" s="290" t="s">
        <v>78</v>
      </c>
      <c r="F46" s="263" t="s">
        <v>25</v>
      </c>
      <c r="G46" s="235">
        <v>300</v>
      </c>
      <c r="H46" s="235">
        <v>400</v>
      </c>
      <c r="I46" s="235">
        <v>0</v>
      </c>
      <c r="J46" s="235">
        <v>203</v>
      </c>
      <c r="K46" s="235">
        <v>2400</v>
      </c>
      <c r="L46" s="235">
        <v>0</v>
      </c>
      <c r="M46" s="235">
        <v>0</v>
      </c>
      <c r="N46" s="235">
        <f>SUM(G46:M46)</f>
        <v>3303</v>
      </c>
      <c r="O46" s="288" t="s">
        <v>70</v>
      </c>
      <c r="P46" s="286"/>
      <c r="Q46" s="54"/>
      <c r="R46" s="55"/>
      <c r="S46" s="215"/>
      <c r="T46" s="55"/>
      <c r="U46" s="55"/>
      <c r="V46" s="55"/>
      <c r="W46" s="55"/>
      <c r="X46" s="55"/>
    </row>
    <row r="47" spans="1:24" s="57" customFormat="1">
      <c r="A47" s="65"/>
      <c r="B47" s="266">
        <v>35</v>
      </c>
      <c r="C47" s="289" t="s">
        <v>499</v>
      </c>
      <c r="D47" s="291" t="s">
        <v>500</v>
      </c>
      <c r="E47" s="290" t="s">
        <v>501</v>
      </c>
      <c r="F47" s="263">
        <v>1</v>
      </c>
      <c r="G47" s="234">
        <v>0</v>
      </c>
      <c r="H47" s="234">
        <v>0</v>
      </c>
      <c r="I47" s="234">
        <v>0</v>
      </c>
      <c r="J47" s="234">
        <v>0</v>
      </c>
      <c r="K47" s="234">
        <v>0</v>
      </c>
      <c r="L47" s="234">
        <v>0</v>
      </c>
      <c r="M47" s="234">
        <v>0</v>
      </c>
      <c r="N47" s="234">
        <v>0</v>
      </c>
      <c r="O47" s="285" t="s">
        <v>257</v>
      </c>
      <c r="P47" s="286"/>
      <c r="Q47" s="54"/>
      <c r="R47" s="55"/>
      <c r="S47" s="215"/>
      <c r="T47" s="55"/>
      <c r="U47" s="55"/>
      <c r="V47" s="55"/>
      <c r="W47" s="55"/>
      <c r="X47" s="55"/>
    </row>
    <row r="48" spans="1:24" s="57" customFormat="1" ht="24">
      <c r="A48" s="65"/>
      <c r="B48" s="266">
        <v>36</v>
      </c>
      <c r="C48" s="289" t="s">
        <v>502</v>
      </c>
      <c r="D48" s="291" t="s">
        <v>503</v>
      </c>
      <c r="E48" s="290" t="s">
        <v>190</v>
      </c>
      <c r="F48" s="263">
        <v>5</v>
      </c>
      <c r="G48" s="234">
        <v>0</v>
      </c>
      <c r="H48" s="234">
        <v>0</v>
      </c>
      <c r="I48" s="234">
        <v>0</v>
      </c>
      <c r="J48" s="234">
        <v>0</v>
      </c>
      <c r="K48" s="234">
        <v>0</v>
      </c>
      <c r="L48" s="234">
        <v>0</v>
      </c>
      <c r="M48" s="234">
        <v>0</v>
      </c>
      <c r="N48" s="234">
        <v>0</v>
      </c>
      <c r="O48" s="285" t="s">
        <v>257</v>
      </c>
      <c r="P48" s="286"/>
      <c r="Q48" s="54"/>
      <c r="R48" s="55"/>
      <c r="S48" s="215"/>
      <c r="T48" s="55"/>
      <c r="U48" s="55"/>
      <c r="V48" s="55"/>
      <c r="W48" s="55"/>
      <c r="X48" s="55"/>
    </row>
    <row r="49" spans="1:24" s="57" customFormat="1">
      <c r="A49" s="65"/>
      <c r="B49" s="266">
        <v>37</v>
      </c>
      <c r="C49" s="289" t="s">
        <v>499</v>
      </c>
      <c r="D49" s="291" t="s">
        <v>505</v>
      </c>
      <c r="E49" s="290" t="s">
        <v>506</v>
      </c>
      <c r="F49" s="263">
        <v>1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34">
        <v>0</v>
      </c>
      <c r="M49" s="234">
        <v>0</v>
      </c>
      <c r="N49" s="234">
        <v>0</v>
      </c>
      <c r="O49" s="285" t="s">
        <v>257</v>
      </c>
      <c r="P49" s="286"/>
      <c r="Q49" s="54"/>
      <c r="R49" s="55"/>
      <c r="S49" s="215"/>
      <c r="T49" s="55"/>
      <c r="U49" s="55"/>
      <c r="V49" s="55"/>
      <c r="W49" s="55"/>
      <c r="X49" s="55"/>
    </row>
    <row r="50" spans="1:24" s="57" customFormat="1" ht="24">
      <c r="A50" s="65"/>
      <c r="B50" s="266">
        <v>38</v>
      </c>
      <c r="C50" s="289" t="s">
        <v>509</v>
      </c>
      <c r="D50" s="291" t="s">
        <v>508</v>
      </c>
      <c r="E50" s="290" t="s">
        <v>506</v>
      </c>
      <c r="F50" s="263">
        <v>1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v>0</v>
      </c>
      <c r="O50" s="285" t="s">
        <v>257</v>
      </c>
      <c r="P50" s="286"/>
      <c r="Q50" s="54"/>
      <c r="R50" s="55"/>
      <c r="S50" s="215"/>
      <c r="T50" s="55"/>
      <c r="U50" s="55"/>
      <c r="V50" s="55"/>
      <c r="W50" s="55"/>
      <c r="X50" s="55"/>
    </row>
    <row r="51" spans="1:24" s="57" customFormat="1" ht="24">
      <c r="A51" s="65"/>
      <c r="B51" s="266">
        <v>39</v>
      </c>
      <c r="C51" s="289" t="s">
        <v>507</v>
      </c>
      <c r="D51" s="291" t="s">
        <v>510</v>
      </c>
      <c r="E51" s="290" t="s">
        <v>511</v>
      </c>
      <c r="F51" s="263">
        <v>2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0</v>
      </c>
      <c r="M51" s="234">
        <v>0</v>
      </c>
      <c r="N51" s="234">
        <v>0</v>
      </c>
      <c r="O51" s="285" t="s">
        <v>257</v>
      </c>
      <c r="P51" s="286"/>
      <c r="Q51" s="54"/>
      <c r="R51" s="55"/>
      <c r="S51" s="215"/>
      <c r="T51" s="55"/>
      <c r="U51" s="55"/>
      <c r="V51" s="55"/>
      <c r="W51" s="55"/>
      <c r="X51" s="55"/>
    </row>
    <row r="52" spans="1:24" s="57" customFormat="1">
      <c r="A52" s="65"/>
      <c r="B52" s="266">
        <v>40</v>
      </c>
      <c r="C52" s="289" t="s">
        <v>512</v>
      </c>
      <c r="D52" s="291" t="s">
        <v>513</v>
      </c>
      <c r="E52" s="290" t="s">
        <v>506</v>
      </c>
      <c r="F52" s="263">
        <v>1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34">
        <v>0</v>
      </c>
      <c r="M52" s="234">
        <v>0</v>
      </c>
      <c r="N52" s="234">
        <v>0</v>
      </c>
      <c r="O52" s="285" t="s">
        <v>257</v>
      </c>
      <c r="P52" s="286"/>
      <c r="Q52" s="54"/>
      <c r="R52" s="55"/>
      <c r="S52" s="215"/>
      <c r="T52" s="55"/>
      <c r="U52" s="55"/>
      <c r="V52" s="55"/>
      <c r="W52" s="55"/>
      <c r="X52" s="55"/>
    </row>
    <row r="53" spans="1:24" s="57" customFormat="1">
      <c r="A53" s="65"/>
      <c r="B53" s="266">
        <v>41</v>
      </c>
      <c r="C53" s="289" t="s">
        <v>514</v>
      </c>
      <c r="D53" s="291" t="s">
        <v>515</v>
      </c>
      <c r="E53" s="290" t="s">
        <v>511</v>
      </c>
      <c r="F53" s="263">
        <v>1</v>
      </c>
      <c r="G53" s="234">
        <v>0</v>
      </c>
      <c r="H53" s="234">
        <v>0</v>
      </c>
      <c r="I53" s="234">
        <v>0</v>
      </c>
      <c r="J53" s="234">
        <v>0</v>
      </c>
      <c r="K53" s="234">
        <v>0</v>
      </c>
      <c r="L53" s="234">
        <v>0</v>
      </c>
      <c r="M53" s="234">
        <v>0</v>
      </c>
      <c r="N53" s="234">
        <v>0</v>
      </c>
      <c r="O53" s="285" t="s">
        <v>257</v>
      </c>
      <c r="P53" s="286"/>
      <c r="Q53" s="54"/>
      <c r="R53" s="55"/>
      <c r="S53" s="215"/>
      <c r="T53" s="55"/>
      <c r="U53" s="55"/>
      <c r="V53" s="55"/>
      <c r="W53" s="55"/>
      <c r="X53" s="55"/>
    </row>
    <row r="54" spans="1:24" s="53" customFormat="1" ht="48">
      <c r="A54" s="65"/>
      <c r="B54" s="485">
        <v>42</v>
      </c>
      <c r="C54" s="488" t="s">
        <v>23</v>
      </c>
      <c r="D54" s="474" t="s">
        <v>73</v>
      </c>
      <c r="E54" s="273" t="s">
        <v>521</v>
      </c>
      <c r="F54" s="262" t="s">
        <v>25</v>
      </c>
      <c r="G54" s="236">
        <v>5250</v>
      </c>
      <c r="H54" s="236">
        <v>2300</v>
      </c>
      <c r="I54" s="236">
        <v>0</v>
      </c>
      <c r="J54" s="236">
        <v>11550</v>
      </c>
      <c r="K54" s="236">
        <v>42000</v>
      </c>
      <c r="L54" s="236">
        <v>0</v>
      </c>
      <c r="M54" s="236">
        <v>92400</v>
      </c>
      <c r="N54" s="236">
        <f>SUM(G54:M54)</f>
        <v>153500</v>
      </c>
      <c r="O54" s="287" t="s">
        <v>17</v>
      </c>
      <c r="P54" s="292"/>
      <c r="Q54" s="54"/>
      <c r="R54" s="55"/>
      <c r="S54" s="55"/>
      <c r="T54" s="55"/>
      <c r="U54" s="58"/>
      <c r="V54" s="55"/>
      <c r="W54" s="55"/>
      <c r="X54" s="55"/>
    </row>
    <row r="55" spans="1:24" s="57" customFormat="1" ht="48">
      <c r="A55" s="65"/>
      <c r="B55" s="486"/>
      <c r="C55" s="488"/>
      <c r="D55" s="489"/>
      <c r="E55" s="273" t="s">
        <v>522</v>
      </c>
      <c r="F55" s="262" t="s">
        <v>25</v>
      </c>
      <c r="G55" s="235">
        <v>1800</v>
      </c>
      <c r="H55" s="235">
        <v>2000</v>
      </c>
      <c r="I55" s="235">
        <v>0</v>
      </c>
      <c r="J55" s="235">
        <v>135</v>
      </c>
      <c r="K55" s="235">
        <v>14400</v>
      </c>
      <c r="L55" s="235">
        <v>0</v>
      </c>
      <c r="M55" s="235">
        <v>1080</v>
      </c>
      <c r="N55" s="235">
        <f>SUM(G55:M55)</f>
        <v>19415</v>
      </c>
      <c r="O55" s="288" t="s">
        <v>70</v>
      </c>
      <c r="P55" s="286"/>
      <c r="Q55" s="54"/>
      <c r="R55" s="55"/>
      <c r="S55" s="55"/>
      <c r="T55" s="55"/>
      <c r="U55" s="58"/>
      <c r="V55" s="55"/>
      <c r="W55" s="55"/>
      <c r="X55" s="55"/>
    </row>
    <row r="56" spans="1:24" s="57" customFormat="1">
      <c r="A56" s="65"/>
      <c r="B56" s="487"/>
      <c r="C56" s="488"/>
      <c r="D56" s="477"/>
      <c r="E56" s="273" t="s">
        <v>84</v>
      </c>
      <c r="F56" s="262" t="s">
        <v>387</v>
      </c>
      <c r="G56" s="235">
        <v>2100</v>
      </c>
      <c r="H56" s="235">
        <v>2300</v>
      </c>
      <c r="I56" s="235">
        <v>1250</v>
      </c>
      <c r="J56" s="235">
        <v>158</v>
      </c>
      <c r="K56" s="235">
        <v>31500</v>
      </c>
      <c r="L56" s="235">
        <v>18750</v>
      </c>
      <c r="M56" s="235">
        <v>2363</v>
      </c>
      <c r="N56" s="235">
        <f>SUM(G56:M56)</f>
        <v>58421</v>
      </c>
      <c r="O56" s="288" t="s">
        <v>70</v>
      </c>
      <c r="P56" s="286"/>
      <c r="Q56" s="54"/>
      <c r="R56" s="55"/>
      <c r="S56" s="55"/>
      <c r="T56" s="55"/>
      <c r="U56" s="58"/>
      <c r="V56" s="55"/>
      <c r="W56" s="55"/>
      <c r="X56" s="55"/>
    </row>
    <row r="57" spans="1:24" s="57" customFormat="1" ht="24">
      <c r="A57" s="65"/>
      <c r="B57" s="266">
        <v>43</v>
      </c>
      <c r="C57" s="289" t="s">
        <v>519</v>
      </c>
      <c r="D57" s="293" t="s">
        <v>383</v>
      </c>
      <c r="E57" s="273" t="s">
        <v>21</v>
      </c>
      <c r="F57" s="262">
        <v>15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34">
        <v>0</v>
      </c>
      <c r="M57" s="234">
        <v>0</v>
      </c>
      <c r="N57" s="234">
        <v>0</v>
      </c>
      <c r="O57" s="285" t="s">
        <v>257</v>
      </c>
      <c r="P57" s="286"/>
      <c r="Q57" s="54"/>
      <c r="R57" s="55"/>
      <c r="S57" s="55"/>
      <c r="T57" s="55"/>
      <c r="U57" s="58"/>
      <c r="V57" s="55"/>
      <c r="W57" s="55"/>
      <c r="X57" s="55"/>
    </row>
    <row r="58" spans="1:24" s="57" customFormat="1" ht="24">
      <c r="A58" s="65"/>
      <c r="B58" s="266">
        <v>44</v>
      </c>
      <c r="C58" s="289" t="s">
        <v>516</v>
      </c>
      <c r="D58" s="293" t="s">
        <v>517</v>
      </c>
      <c r="E58" s="273" t="s">
        <v>518</v>
      </c>
      <c r="F58" s="262">
        <v>20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34">
        <v>0</v>
      </c>
      <c r="O58" s="285" t="s">
        <v>257</v>
      </c>
      <c r="P58" s="286"/>
      <c r="Q58" s="54"/>
      <c r="R58" s="55"/>
      <c r="S58" s="55"/>
      <c r="T58" s="55"/>
      <c r="U58" s="58"/>
      <c r="V58" s="55"/>
      <c r="W58" s="55"/>
      <c r="X58" s="55"/>
    </row>
    <row r="59" spans="1:24" s="57" customFormat="1">
      <c r="A59" s="65"/>
      <c r="B59" s="294">
        <v>45</v>
      </c>
      <c r="C59" s="272" t="s">
        <v>23</v>
      </c>
      <c r="D59" s="293" t="s">
        <v>485</v>
      </c>
      <c r="E59" s="269" t="s">
        <v>160</v>
      </c>
      <c r="F59" s="295">
        <v>1</v>
      </c>
      <c r="G59" s="236">
        <v>2750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  <c r="N59" s="236">
        <f>SUM(G59:M59)</f>
        <v>2750</v>
      </c>
      <c r="O59" s="287" t="s">
        <v>17</v>
      </c>
      <c r="P59" s="286"/>
      <c r="Q59" s="54"/>
      <c r="R59" s="55"/>
      <c r="S59" s="55"/>
      <c r="T59" s="55"/>
      <c r="U59" s="58"/>
      <c r="V59" s="55"/>
      <c r="W59" s="55"/>
      <c r="X59" s="55"/>
    </row>
    <row r="60" spans="1:24" s="57" customFormat="1">
      <c r="A60" s="65"/>
      <c r="B60" s="294">
        <v>46</v>
      </c>
      <c r="C60" s="272" t="s">
        <v>23</v>
      </c>
      <c r="D60" s="293" t="s">
        <v>528</v>
      </c>
      <c r="E60" s="269" t="s">
        <v>160</v>
      </c>
      <c r="F60" s="295">
        <v>1</v>
      </c>
      <c r="G60" s="236">
        <v>3750</v>
      </c>
      <c r="H60" s="236">
        <v>0</v>
      </c>
      <c r="I60" s="236">
        <v>0</v>
      </c>
      <c r="J60" s="236">
        <v>0</v>
      </c>
      <c r="K60" s="236">
        <v>0</v>
      </c>
      <c r="L60" s="236">
        <v>0</v>
      </c>
      <c r="M60" s="236">
        <v>0</v>
      </c>
      <c r="N60" s="236">
        <f>SUM(G60:M60)</f>
        <v>3750</v>
      </c>
      <c r="O60" s="287" t="s">
        <v>17</v>
      </c>
      <c r="P60" s="286"/>
      <c r="Q60" s="54"/>
      <c r="R60" s="55"/>
      <c r="S60" s="55"/>
      <c r="T60" s="55"/>
      <c r="U60" s="58"/>
      <c r="V60" s="55"/>
      <c r="W60" s="55"/>
      <c r="X60" s="55"/>
    </row>
    <row r="61" spans="1:24" s="53" customFormat="1">
      <c r="A61" s="65"/>
      <c r="B61" s="485">
        <v>47</v>
      </c>
      <c r="C61" s="488" t="s">
        <v>26</v>
      </c>
      <c r="D61" s="502" t="s">
        <v>27</v>
      </c>
      <c r="E61" s="503" t="s">
        <v>520</v>
      </c>
      <c r="F61" s="505" t="s">
        <v>71</v>
      </c>
      <c r="G61" s="236">
        <v>5250</v>
      </c>
      <c r="H61" s="236">
        <v>2300</v>
      </c>
      <c r="I61" s="236">
        <v>0</v>
      </c>
      <c r="J61" s="236">
        <v>11550</v>
      </c>
      <c r="K61" s="236">
        <v>26250</v>
      </c>
      <c r="L61" s="236">
        <v>0</v>
      </c>
      <c r="M61" s="236">
        <v>57750</v>
      </c>
      <c r="N61" s="236">
        <f>SUM(G61:M61)</f>
        <v>103100</v>
      </c>
      <c r="O61" s="287" t="s">
        <v>17</v>
      </c>
      <c r="P61" s="286"/>
      <c r="Q61" s="54"/>
      <c r="R61" s="55"/>
      <c r="S61" s="55"/>
      <c r="T61" s="55"/>
      <c r="U61" s="58"/>
      <c r="V61" s="55"/>
      <c r="W61" s="55"/>
      <c r="X61" s="55"/>
    </row>
    <row r="62" spans="1:24" s="53" customFormat="1" ht="24">
      <c r="A62" s="65"/>
      <c r="B62" s="486"/>
      <c r="C62" s="488"/>
      <c r="D62" s="502"/>
      <c r="E62" s="504"/>
      <c r="F62" s="506"/>
      <c r="G62" s="238">
        <v>0</v>
      </c>
      <c r="H62" s="238">
        <v>0</v>
      </c>
      <c r="I62" s="238">
        <v>3000</v>
      </c>
      <c r="J62" s="238">
        <v>0</v>
      </c>
      <c r="K62" s="238">
        <v>0</v>
      </c>
      <c r="L62" s="238">
        <v>15000</v>
      </c>
      <c r="M62" s="238">
        <v>0</v>
      </c>
      <c r="N62" s="238">
        <f>SUM(G62:M62)</f>
        <v>18000</v>
      </c>
      <c r="O62" s="296" t="s">
        <v>59</v>
      </c>
      <c r="P62" s="292"/>
      <c r="Q62" s="54"/>
      <c r="R62" s="55"/>
      <c r="S62" s="55"/>
      <c r="T62" s="55"/>
      <c r="U62" s="58"/>
      <c r="V62" s="55"/>
      <c r="W62" s="55"/>
      <c r="X62" s="55"/>
    </row>
    <row r="63" spans="1:24" s="57" customFormat="1">
      <c r="A63" s="65"/>
      <c r="B63" s="487"/>
      <c r="C63" s="488"/>
      <c r="D63" s="502"/>
      <c r="E63" s="290" t="s">
        <v>84</v>
      </c>
      <c r="F63" s="263" t="s">
        <v>387</v>
      </c>
      <c r="G63" s="235">
        <v>1800</v>
      </c>
      <c r="H63" s="235">
        <v>2000</v>
      </c>
      <c r="I63" s="235">
        <v>0</v>
      </c>
      <c r="J63" s="235">
        <v>135</v>
      </c>
      <c r="K63" s="235">
        <v>27000</v>
      </c>
      <c r="L63" s="235">
        <v>0</v>
      </c>
      <c r="M63" s="235">
        <v>2025</v>
      </c>
      <c r="N63" s="235">
        <f>SUM(G63:M63)</f>
        <v>32960</v>
      </c>
      <c r="O63" s="288" t="s">
        <v>70</v>
      </c>
      <c r="P63" s="286"/>
      <c r="Q63" s="54"/>
      <c r="R63" s="55"/>
      <c r="S63" s="55"/>
      <c r="T63" s="55"/>
      <c r="U63" s="58"/>
      <c r="V63" s="55"/>
      <c r="W63" s="55"/>
      <c r="X63" s="55"/>
    </row>
    <row r="64" spans="1:24" s="57" customFormat="1" ht="24">
      <c r="A64" s="65"/>
      <c r="B64" s="266">
        <v>48</v>
      </c>
      <c r="C64" s="297" t="s">
        <v>295</v>
      </c>
      <c r="D64" s="290" t="s">
        <v>275</v>
      </c>
      <c r="E64" s="290" t="s">
        <v>293</v>
      </c>
      <c r="F64" s="263">
        <v>1</v>
      </c>
      <c r="G64" s="239">
        <v>0</v>
      </c>
      <c r="H64" s="239">
        <v>0</v>
      </c>
      <c r="I64" s="239">
        <v>0</v>
      </c>
      <c r="J64" s="239">
        <v>0</v>
      </c>
      <c r="K64" s="239">
        <v>0</v>
      </c>
      <c r="L64" s="239">
        <v>0</v>
      </c>
      <c r="M64" s="239">
        <v>0</v>
      </c>
      <c r="N64" s="239">
        <v>0</v>
      </c>
      <c r="O64" s="285" t="s">
        <v>257</v>
      </c>
      <c r="P64" s="286"/>
      <c r="Q64" s="55"/>
      <c r="R64" s="55"/>
      <c r="S64" s="55"/>
      <c r="T64" s="55"/>
      <c r="U64" s="58"/>
      <c r="V64" s="55"/>
      <c r="W64" s="55"/>
      <c r="X64" s="55"/>
    </row>
    <row r="65" spans="1:24" s="57" customFormat="1" ht="24">
      <c r="A65" s="65"/>
      <c r="B65" s="266">
        <v>49</v>
      </c>
      <c r="C65" s="297" t="s">
        <v>262</v>
      </c>
      <c r="D65" s="290" t="s">
        <v>482</v>
      </c>
      <c r="E65" s="290" t="s">
        <v>264</v>
      </c>
      <c r="F65" s="263">
        <v>5</v>
      </c>
      <c r="G65" s="238">
        <v>0</v>
      </c>
      <c r="H65" s="238">
        <v>0</v>
      </c>
      <c r="I65" s="238">
        <v>0</v>
      </c>
      <c r="J65" s="238">
        <v>0</v>
      </c>
      <c r="K65" s="238">
        <v>7500</v>
      </c>
      <c r="L65" s="238">
        <v>7500</v>
      </c>
      <c r="M65" s="238">
        <v>16500</v>
      </c>
      <c r="N65" s="238">
        <f>SUM(G65:M65)</f>
        <v>31500</v>
      </c>
      <c r="O65" s="296" t="s">
        <v>59</v>
      </c>
      <c r="P65" s="292"/>
      <c r="Q65" s="54"/>
      <c r="R65" s="63"/>
      <c r="S65" s="55"/>
      <c r="T65" s="55"/>
      <c r="U65" s="58"/>
      <c r="V65" s="55"/>
      <c r="W65" s="55"/>
      <c r="X65" s="55"/>
    </row>
    <row r="66" spans="1:24" s="57" customFormat="1" ht="24">
      <c r="A66" s="65"/>
      <c r="B66" s="266">
        <v>50</v>
      </c>
      <c r="C66" s="297" t="s">
        <v>297</v>
      </c>
      <c r="D66" s="290" t="s">
        <v>128</v>
      </c>
      <c r="E66" s="290" t="s">
        <v>84</v>
      </c>
      <c r="F66" s="263">
        <v>1</v>
      </c>
      <c r="G66" s="240">
        <v>0</v>
      </c>
      <c r="H66" s="240">
        <v>0</v>
      </c>
      <c r="I66" s="240">
        <v>0</v>
      </c>
      <c r="J66" s="240">
        <v>0</v>
      </c>
      <c r="K66" s="240">
        <v>0</v>
      </c>
      <c r="L66" s="240">
        <v>0</v>
      </c>
      <c r="M66" s="240">
        <v>0</v>
      </c>
      <c r="N66" s="240">
        <v>0</v>
      </c>
      <c r="O66" s="285" t="s">
        <v>257</v>
      </c>
      <c r="P66" s="286"/>
      <c r="Q66" s="55"/>
      <c r="R66" s="55"/>
      <c r="S66" s="55"/>
      <c r="T66" s="55"/>
      <c r="U66" s="58"/>
      <c r="V66" s="55"/>
      <c r="W66" s="55"/>
      <c r="X66" s="55"/>
    </row>
    <row r="67" spans="1:24" ht="24">
      <c r="A67" s="65"/>
      <c r="B67" s="266">
        <v>51</v>
      </c>
      <c r="C67" s="297" t="s">
        <v>196</v>
      </c>
      <c r="D67" s="290" t="s">
        <v>46</v>
      </c>
      <c r="E67" s="290" t="s">
        <v>197</v>
      </c>
      <c r="F67" s="263" t="s">
        <v>192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85" t="s">
        <v>257</v>
      </c>
      <c r="P67" s="286"/>
      <c r="Q67" s="54"/>
      <c r="R67" s="55"/>
      <c r="S67" s="55"/>
      <c r="T67" s="55"/>
      <c r="U67" s="58"/>
      <c r="V67" s="55"/>
      <c r="W67" s="55"/>
      <c r="X67" s="55"/>
    </row>
    <row r="68" spans="1:24">
      <c r="A68" s="65"/>
      <c r="B68" s="266">
        <v>52</v>
      </c>
      <c r="C68" s="272" t="s">
        <v>23</v>
      </c>
      <c r="D68" s="290" t="s">
        <v>432</v>
      </c>
      <c r="E68" s="269" t="s">
        <v>160</v>
      </c>
      <c r="F68" s="263">
        <v>1</v>
      </c>
      <c r="G68" s="237">
        <v>2750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f>SUM(G68:M68)</f>
        <v>2750</v>
      </c>
      <c r="O68" s="287" t="s">
        <v>17</v>
      </c>
      <c r="P68" s="286"/>
      <c r="Q68" s="54"/>
      <c r="R68" s="55"/>
      <c r="S68" s="55"/>
      <c r="T68" s="55"/>
      <c r="U68" s="58"/>
      <c r="V68" s="55"/>
      <c r="W68" s="55"/>
      <c r="X68" s="55"/>
    </row>
    <row r="69" spans="1:24" s="51" customFormat="1" ht="24">
      <c r="A69" s="65"/>
      <c r="B69" s="268">
        <v>53</v>
      </c>
      <c r="C69" s="297" t="s">
        <v>455</v>
      </c>
      <c r="D69" s="263" t="s">
        <v>483</v>
      </c>
      <c r="E69" s="263" t="s">
        <v>30</v>
      </c>
      <c r="F69" s="263" t="s">
        <v>20</v>
      </c>
      <c r="G69" s="237">
        <v>1500</v>
      </c>
      <c r="H69" s="237">
        <v>600</v>
      </c>
      <c r="I69" s="237">
        <v>0</v>
      </c>
      <c r="J69" s="237">
        <v>3300</v>
      </c>
      <c r="K69" s="237">
        <v>7500</v>
      </c>
      <c r="L69" s="237">
        <v>0</v>
      </c>
      <c r="M69" s="237">
        <v>16500</v>
      </c>
      <c r="N69" s="237">
        <f>SUM(G69:M69)</f>
        <v>29400</v>
      </c>
      <c r="O69" s="287" t="s">
        <v>17</v>
      </c>
      <c r="P69" s="286"/>
      <c r="Q69" s="54"/>
      <c r="R69" s="55"/>
      <c r="S69" s="55"/>
      <c r="T69" s="55"/>
      <c r="U69" s="55"/>
      <c r="V69" s="55"/>
      <c r="W69" s="55"/>
      <c r="X69" s="55"/>
    </row>
    <row r="70" spans="1:24" s="51" customFormat="1" ht="36">
      <c r="A70" s="65"/>
      <c r="B70" s="268">
        <v>54</v>
      </c>
      <c r="C70" s="297" t="s">
        <v>299</v>
      </c>
      <c r="D70" s="263" t="s">
        <v>46</v>
      </c>
      <c r="E70" s="290" t="s">
        <v>302</v>
      </c>
      <c r="F70" s="263">
        <v>1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85" t="s">
        <v>257</v>
      </c>
      <c r="P70" s="286"/>
      <c r="Q70" s="55"/>
      <c r="R70" s="55"/>
      <c r="S70" s="55"/>
      <c r="T70" s="55"/>
      <c r="U70" s="55"/>
      <c r="V70" s="55"/>
      <c r="W70" s="55"/>
      <c r="X70" s="55"/>
    </row>
    <row r="71" spans="1:24" s="51" customFormat="1">
      <c r="A71" s="65"/>
      <c r="B71" s="268">
        <v>55</v>
      </c>
      <c r="C71" s="297" t="s">
        <v>79</v>
      </c>
      <c r="D71" s="263" t="s">
        <v>46</v>
      </c>
      <c r="E71" s="290" t="s">
        <v>293</v>
      </c>
      <c r="F71" s="263">
        <v>1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85" t="s">
        <v>257</v>
      </c>
      <c r="P71" s="286"/>
      <c r="Q71" s="55"/>
      <c r="R71" s="55"/>
      <c r="S71" s="55"/>
      <c r="T71" s="55"/>
      <c r="U71" s="55"/>
      <c r="V71" s="55"/>
      <c r="W71" s="55"/>
      <c r="X71" s="55"/>
    </row>
    <row r="72" spans="1:24" s="51" customFormat="1" ht="24">
      <c r="A72" s="65"/>
      <c r="B72" s="268">
        <v>56</v>
      </c>
      <c r="C72" s="297" t="s">
        <v>402</v>
      </c>
      <c r="D72" s="263" t="s">
        <v>46</v>
      </c>
      <c r="E72" s="290" t="s">
        <v>84</v>
      </c>
      <c r="F72" s="263" t="s">
        <v>34</v>
      </c>
      <c r="G72" s="241">
        <v>1750</v>
      </c>
      <c r="H72" s="241">
        <v>700</v>
      </c>
      <c r="I72" s="241">
        <v>7000</v>
      </c>
      <c r="J72" s="241">
        <v>2750</v>
      </c>
      <c r="K72" s="241">
        <v>7000</v>
      </c>
      <c r="L72" s="241">
        <v>28000</v>
      </c>
      <c r="M72" s="241">
        <v>11000</v>
      </c>
      <c r="N72" s="241">
        <f>SUM(G72:M72)</f>
        <v>58200</v>
      </c>
      <c r="O72" s="288" t="s">
        <v>70</v>
      </c>
      <c r="P72" s="286"/>
      <c r="Q72" s="54"/>
      <c r="R72" s="55"/>
      <c r="S72" s="215"/>
      <c r="T72" s="55"/>
      <c r="U72" s="55"/>
      <c r="V72" s="55"/>
      <c r="W72" s="55"/>
      <c r="X72" s="55"/>
    </row>
    <row r="73" spans="1:24" s="51" customFormat="1" ht="24">
      <c r="A73" s="65"/>
      <c r="B73" s="268">
        <v>57</v>
      </c>
      <c r="C73" s="297" t="s">
        <v>303</v>
      </c>
      <c r="D73" s="263" t="s">
        <v>46</v>
      </c>
      <c r="E73" s="290" t="s">
        <v>305</v>
      </c>
      <c r="F73" s="263">
        <v>1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85" t="s">
        <v>257</v>
      </c>
      <c r="P73" s="286"/>
      <c r="Q73" s="55"/>
      <c r="R73" s="55"/>
      <c r="S73" s="55"/>
      <c r="T73" s="55"/>
      <c r="U73" s="55"/>
      <c r="V73" s="55"/>
      <c r="W73" s="55"/>
      <c r="X73" s="55"/>
    </row>
    <row r="74" spans="1:24" s="51" customFormat="1" ht="24">
      <c r="A74" s="65"/>
      <c r="B74" s="268">
        <v>58</v>
      </c>
      <c r="C74" s="297" t="s">
        <v>255</v>
      </c>
      <c r="D74" s="263" t="s">
        <v>484</v>
      </c>
      <c r="E74" s="263" t="s">
        <v>250</v>
      </c>
      <c r="F74" s="263">
        <v>20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98" t="s">
        <v>257</v>
      </c>
      <c r="P74" s="286"/>
      <c r="Q74" s="55"/>
      <c r="R74" s="55"/>
      <c r="S74" s="63"/>
      <c r="T74" s="63"/>
      <c r="U74" s="55"/>
      <c r="V74" s="55"/>
      <c r="W74" s="55"/>
      <c r="X74" s="55"/>
    </row>
    <row r="75" spans="1:24" s="51" customFormat="1" ht="24">
      <c r="A75" s="65"/>
      <c r="B75" s="268">
        <v>59</v>
      </c>
      <c r="C75" s="297" t="s">
        <v>308</v>
      </c>
      <c r="D75" s="263" t="s">
        <v>46</v>
      </c>
      <c r="E75" s="263" t="s">
        <v>110</v>
      </c>
      <c r="F75" s="263" t="s">
        <v>309</v>
      </c>
      <c r="G75" s="242">
        <v>500</v>
      </c>
      <c r="H75" s="242">
        <v>200</v>
      </c>
      <c r="I75" s="242">
        <v>0</v>
      </c>
      <c r="J75" s="242">
        <v>0</v>
      </c>
      <c r="K75" s="242">
        <v>4500</v>
      </c>
      <c r="L75" s="242">
        <v>0</v>
      </c>
      <c r="M75" s="242">
        <v>0</v>
      </c>
      <c r="N75" s="242">
        <f>SUM(G75:M75)</f>
        <v>5200</v>
      </c>
      <c r="O75" s="299" t="s">
        <v>59</v>
      </c>
      <c r="P75" s="286"/>
      <c r="Q75" s="55"/>
      <c r="R75" s="55"/>
      <c r="S75" s="55"/>
      <c r="T75" s="55"/>
      <c r="U75" s="55"/>
      <c r="V75" s="55"/>
      <c r="W75" s="55"/>
      <c r="X75" s="55"/>
    </row>
    <row r="76" spans="1:24" s="51" customFormat="1" ht="24">
      <c r="A76" s="65"/>
      <c r="B76" s="268">
        <v>60</v>
      </c>
      <c r="C76" s="300" t="s">
        <v>175</v>
      </c>
      <c r="D76" s="273" t="s">
        <v>486</v>
      </c>
      <c r="E76" s="262" t="s">
        <v>101</v>
      </c>
      <c r="F76" s="262" t="s">
        <v>34</v>
      </c>
      <c r="G76" s="243">
        <v>0</v>
      </c>
      <c r="H76" s="243">
        <v>0</v>
      </c>
      <c r="I76" s="243">
        <v>0</v>
      </c>
      <c r="J76" s="243">
        <v>0</v>
      </c>
      <c r="K76" s="243">
        <v>0</v>
      </c>
      <c r="L76" s="243">
        <v>0</v>
      </c>
      <c r="M76" s="243">
        <v>0</v>
      </c>
      <c r="N76" s="243">
        <f>SUM(G76:K76)</f>
        <v>0</v>
      </c>
      <c r="O76" s="301" t="s">
        <v>257</v>
      </c>
      <c r="P76" s="286"/>
      <c r="Q76" s="57"/>
      <c r="R76" s="57"/>
      <c r="S76" s="57"/>
      <c r="T76" s="57"/>
      <c r="U76" s="57"/>
      <c r="V76" s="57"/>
      <c r="W76" s="57"/>
      <c r="X76" s="55"/>
    </row>
    <row r="77" spans="1:24" s="51" customFormat="1">
      <c r="A77" s="65"/>
      <c r="B77" s="302">
        <v>1</v>
      </c>
      <c r="C77" s="273">
        <v>2</v>
      </c>
      <c r="D77" s="273" t="s">
        <v>456</v>
      </c>
      <c r="E77" s="262">
        <v>4</v>
      </c>
      <c r="F77" s="262">
        <v>5</v>
      </c>
      <c r="G77" s="261">
        <v>6</v>
      </c>
      <c r="H77" s="261">
        <v>7</v>
      </c>
      <c r="I77" s="261">
        <v>8</v>
      </c>
      <c r="J77" s="261">
        <v>9</v>
      </c>
      <c r="K77" s="261">
        <v>10</v>
      </c>
      <c r="L77" s="261">
        <v>11</v>
      </c>
      <c r="M77" s="261">
        <v>12</v>
      </c>
      <c r="N77" s="261">
        <v>13</v>
      </c>
      <c r="O77" s="278">
        <v>14</v>
      </c>
      <c r="P77" s="303">
        <v>15</v>
      </c>
      <c r="Q77" s="57"/>
      <c r="R77" s="57"/>
      <c r="S77" s="57"/>
      <c r="T77" s="57"/>
      <c r="U77" s="57"/>
      <c r="V77" s="57"/>
      <c r="W77" s="57"/>
      <c r="X77" s="55"/>
    </row>
    <row r="78" spans="1:24" s="51" customFormat="1">
      <c r="A78" s="65"/>
      <c r="B78" s="510"/>
      <c r="C78" s="511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2"/>
      <c r="Q78" s="57"/>
      <c r="R78" s="57"/>
      <c r="S78" s="57"/>
      <c r="T78" s="57"/>
      <c r="U78" s="57"/>
      <c r="V78" s="57"/>
      <c r="W78" s="57"/>
      <c r="X78" s="55"/>
    </row>
    <row r="79" spans="1:24" s="51" customFormat="1" ht="24">
      <c r="A79" s="65"/>
      <c r="B79" s="268">
        <v>61</v>
      </c>
      <c r="C79" s="304" t="s">
        <v>388</v>
      </c>
      <c r="D79" s="273" t="s">
        <v>486</v>
      </c>
      <c r="E79" s="269" t="s">
        <v>436</v>
      </c>
      <c r="F79" s="268">
        <v>4</v>
      </c>
      <c r="G79" s="237">
        <v>0</v>
      </c>
      <c r="H79" s="237">
        <v>0</v>
      </c>
      <c r="I79" s="237">
        <v>0</v>
      </c>
      <c r="J79" s="237">
        <v>0</v>
      </c>
      <c r="K79" s="237">
        <v>6000</v>
      </c>
      <c r="L79" s="237">
        <v>7000</v>
      </c>
      <c r="M79" s="237">
        <v>13200</v>
      </c>
      <c r="N79" s="237">
        <f>SUM(G79:M79)</f>
        <v>26200</v>
      </c>
      <c r="O79" s="287" t="s">
        <v>17</v>
      </c>
      <c r="P79" s="292"/>
      <c r="Q79" s="20"/>
      <c r="R79" s="57"/>
      <c r="S79" s="57"/>
      <c r="T79" s="57"/>
      <c r="U79" s="57"/>
      <c r="V79" s="57"/>
      <c r="W79" s="57"/>
      <c r="X79" s="55"/>
    </row>
    <row r="80" spans="1:24" ht="24">
      <c r="A80" s="65"/>
      <c r="B80" s="447"/>
      <c r="C80" s="447"/>
      <c r="D80" s="447"/>
      <c r="E80" s="447"/>
      <c r="F80" s="447"/>
      <c r="G80" s="244">
        <f t="shared" ref="G80:N80" si="0">SUM(G13+G14+G23+G62+G65+G75)</f>
        <v>1750</v>
      </c>
      <c r="H80" s="244">
        <f t="shared" si="0"/>
        <v>700</v>
      </c>
      <c r="I80" s="244">
        <f t="shared" si="0"/>
        <v>17000</v>
      </c>
      <c r="J80" s="244">
        <f t="shared" si="0"/>
        <v>2750</v>
      </c>
      <c r="K80" s="244">
        <f t="shared" si="0"/>
        <v>20750</v>
      </c>
      <c r="L80" s="244">
        <f t="shared" si="0"/>
        <v>52500</v>
      </c>
      <c r="M80" s="244">
        <f t="shared" si="0"/>
        <v>35750</v>
      </c>
      <c r="N80" s="244">
        <f t="shared" si="0"/>
        <v>131200</v>
      </c>
      <c r="O80" s="305" t="s">
        <v>59</v>
      </c>
      <c r="P80" s="286"/>
      <c r="Q80" s="79"/>
      <c r="R80" s="63"/>
      <c r="S80" s="55"/>
      <c r="T80" s="55"/>
      <c r="U80" s="55"/>
      <c r="V80" s="55"/>
      <c r="W80" s="55"/>
      <c r="X80" s="55"/>
    </row>
    <row r="81" spans="1:24">
      <c r="A81" s="65"/>
      <c r="B81" s="448"/>
      <c r="C81" s="448"/>
      <c r="D81" s="448"/>
      <c r="E81" s="448"/>
      <c r="F81" s="448"/>
      <c r="G81" s="244">
        <f>SUM(G11+G12+G18+G19+G22+G28+G33+G34+G35+G42+G45+G54+G59+G60+G61+G68+G69+G79)</f>
        <v>38000</v>
      </c>
      <c r="H81" s="244">
        <f t="shared" ref="H81:N81" si="1">SUM(H11+H12+H18+H19+H22+H28+H33+H34+H35+H42+H45+H54+H59+H60+H61+H68+H69+H79)</f>
        <v>8800</v>
      </c>
      <c r="I81" s="244">
        <f t="shared" si="1"/>
        <v>0</v>
      </c>
      <c r="J81" s="244">
        <f t="shared" si="1"/>
        <v>41500</v>
      </c>
      <c r="K81" s="244">
        <f t="shared" si="1"/>
        <v>145750</v>
      </c>
      <c r="L81" s="244">
        <f t="shared" si="1"/>
        <v>21000</v>
      </c>
      <c r="M81" s="244">
        <f t="shared" si="1"/>
        <v>292750</v>
      </c>
      <c r="N81" s="244">
        <f t="shared" si="1"/>
        <v>547800</v>
      </c>
      <c r="O81" s="305" t="s">
        <v>17</v>
      </c>
      <c r="P81" s="222" t="s">
        <v>462</v>
      </c>
      <c r="Q81" s="216"/>
      <c r="R81" s="63"/>
      <c r="S81" s="55"/>
      <c r="T81" s="58"/>
      <c r="U81" s="55"/>
      <c r="V81" s="55"/>
      <c r="W81" s="63">
        <f>G81+I81+J81+K81</f>
        <v>225250</v>
      </c>
      <c r="X81" s="55"/>
    </row>
    <row r="82" spans="1:24">
      <c r="A82" s="65"/>
      <c r="B82" s="448"/>
      <c r="C82" s="448"/>
      <c r="D82" s="448"/>
      <c r="E82" s="448"/>
      <c r="F82" s="448"/>
      <c r="G82" s="244">
        <f t="shared" ref="G82:N82" si="2">SUM(G21+G38+G44+G46+G55+G56+G63+G72+G76)</f>
        <v>10500</v>
      </c>
      <c r="H82" s="244">
        <f t="shared" si="2"/>
        <v>9100</v>
      </c>
      <c r="I82" s="244">
        <f t="shared" si="2"/>
        <v>33050</v>
      </c>
      <c r="J82" s="244">
        <v>9431</v>
      </c>
      <c r="K82" s="244">
        <f t="shared" si="2"/>
        <v>90300</v>
      </c>
      <c r="L82" s="244">
        <f t="shared" si="2"/>
        <v>86550</v>
      </c>
      <c r="M82" s="244">
        <f t="shared" si="2"/>
        <v>34068</v>
      </c>
      <c r="N82" s="244">
        <f t="shared" si="2"/>
        <v>272999</v>
      </c>
      <c r="O82" s="305" t="s">
        <v>70</v>
      </c>
      <c r="P82" s="222" t="s">
        <v>462</v>
      </c>
      <c r="Q82" s="125"/>
      <c r="R82" s="63"/>
      <c r="S82" s="55"/>
      <c r="T82" s="58"/>
      <c r="U82" s="55"/>
      <c r="V82" s="55"/>
      <c r="W82" s="55"/>
      <c r="X82" s="55"/>
    </row>
    <row r="83" spans="1:24">
      <c r="A83" s="65"/>
      <c r="B83" s="507" t="s">
        <v>344</v>
      </c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9"/>
      <c r="Q83" s="55"/>
      <c r="R83" s="55"/>
      <c r="S83" s="55"/>
      <c r="T83" s="55"/>
      <c r="U83" s="55"/>
      <c r="V83" s="55"/>
      <c r="W83" s="55"/>
      <c r="X83" s="55"/>
    </row>
    <row r="84" spans="1:24" ht="36">
      <c r="A84" s="65"/>
      <c r="B84" s="266">
        <v>62</v>
      </c>
      <c r="C84" s="306" t="s">
        <v>314</v>
      </c>
      <c r="D84" s="307" t="s">
        <v>113</v>
      </c>
      <c r="E84" s="308" t="s">
        <v>316</v>
      </c>
      <c r="F84" s="307">
        <v>2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  <c r="O84" s="309" t="s">
        <v>257</v>
      </c>
      <c r="P84" s="310"/>
      <c r="Q84" s="55"/>
      <c r="R84" s="55"/>
      <c r="S84" s="63"/>
      <c r="T84" s="55"/>
      <c r="U84" s="55"/>
      <c r="V84" s="55"/>
      <c r="W84" s="55"/>
      <c r="X84" s="55"/>
    </row>
    <row r="85" spans="1:24">
      <c r="A85" s="65"/>
      <c r="B85" s="266">
        <v>63</v>
      </c>
      <c r="C85" s="272" t="s">
        <v>23</v>
      </c>
      <c r="D85" s="307" t="s">
        <v>529</v>
      </c>
      <c r="E85" s="308" t="s">
        <v>160</v>
      </c>
      <c r="F85" s="307">
        <v>1</v>
      </c>
      <c r="G85" s="246">
        <v>2500</v>
      </c>
      <c r="H85" s="246">
        <v>0</v>
      </c>
      <c r="I85" s="246">
        <v>0</v>
      </c>
      <c r="J85" s="246">
        <v>0</v>
      </c>
      <c r="K85" s="246">
        <v>0</v>
      </c>
      <c r="L85" s="246">
        <v>0</v>
      </c>
      <c r="M85" s="246">
        <v>0</v>
      </c>
      <c r="N85" s="246">
        <f>SUM(G85:M85)</f>
        <v>2500</v>
      </c>
      <c r="O85" s="287" t="s">
        <v>17</v>
      </c>
      <c r="P85" s="310"/>
      <c r="Q85" s="55"/>
      <c r="R85" s="55"/>
      <c r="S85" s="63"/>
      <c r="T85" s="55"/>
      <c r="U85" s="55"/>
      <c r="V85" s="55"/>
      <c r="W85" s="55"/>
      <c r="X85" s="55"/>
    </row>
    <row r="86" spans="1:24" ht="24">
      <c r="A86" s="65"/>
      <c r="B86" s="266">
        <v>64</v>
      </c>
      <c r="C86" s="306" t="s">
        <v>443</v>
      </c>
      <c r="D86" s="307" t="s">
        <v>39</v>
      </c>
      <c r="E86" s="308" t="s">
        <v>84</v>
      </c>
      <c r="F86" s="307">
        <v>2</v>
      </c>
      <c r="G86" s="245">
        <v>0</v>
      </c>
      <c r="H86" s="245">
        <v>0</v>
      </c>
      <c r="I86" s="245">
        <v>0</v>
      </c>
      <c r="J86" s="245">
        <v>0</v>
      </c>
      <c r="K86" s="245">
        <v>0</v>
      </c>
      <c r="L86" s="245">
        <v>0</v>
      </c>
      <c r="M86" s="245">
        <v>0</v>
      </c>
      <c r="N86" s="245">
        <v>0</v>
      </c>
      <c r="O86" s="309" t="s">
        <v>257</v>
      </c>
      <c r="P86" s="310"/>
      <c r="Q86" s="55"/>
      <c r="R86" s="55"/>
      <c r="S86" s="63"/>
      <c r="T86" s="55"/>
      <c r="U86" s="55"/>
      <c r="V86" s="55"/>
      <c r="W86" s="55"/>
      <c r="X86" s="55"/>
    </row>
    <row r="87" spans="1:24" ht="27">
      <c r="A87" s="65"/>
      <c r="B87" s="266">
        <v>65</v>
      </c>
      <c r="C87" s="311" t="s">
        <v>176</v>
      </c>
      <c r="D87" s="359" t="s">
        <v>530</v>
      </c>
      <c r="E87" s="263" t="s">
        <v>33</v>
      </c>
      <c r="F87" s="263" t="s">
        <v>34</v>
      </c>
      <c r="G87" s="246">
        <v>1750</v>
      </c>
      <c r="H87" s="246">
        <v>900</v>
      </c>
      <c r="I87" s="246">
        <v>1600</v>
      </c>
      <c r="J87" s="246">
        <v>3850</v>
      </c>
      <c r="K87" s="246">
        <v>7000</v>
      </c>
      <c r="L87" s="246">
        <v>4000</v>
      </c>
      <c r="M87" s="246">
        <v>15400</v>
      </c>
      <c r="N87" s="246">
        <f>SUM(G87:M87)</f>
        <v>34500</v>
      </c>
      <c r="O87" s="287" t="s">
        <v>17</v>
      </c>
      <c r="P87" s="286"/>
      <c r="Q87" s="54"/>
      <c r="R87" s="55"/>
      <c r="S87" s="55"/>
      <c r="T87" s="55"/>
      <c r="U87" s="55"/>
      <c r="V87" s="55"/>
      <c r="W87" s="55"/>
      <c r="X87" s="55"/>
    </row>
    <row r="88" spans="1:24" ht="13.5">
      <c r="A88" s="65"/>
      <c r="B88" s="266">
        <v>66</v>
      </c>
      <c r="C88" s="311" t="s">
        <v>444</v>
      </c>
      <c r="D88" s="290" t="s">
        <v>18</v>
      </c>
      <c r="E88" s="263" t="s">
        <v>84</v>
      </c>
      <c r="F88" s="263">
        <v>2</v>
      </c>
      <c r="G88" s="245">
        <v>0</v>
      </c>
      <c r="H88" s="245">
        <v>0</v>
      </c>
      <c r="I88" s="245">
        <v>0</v>
      </c>
      <c r="J88" s="245">
        <v>0</v>
      </c>
      <c r="K88" s="245">
        <v>0</v>
      </c>
      <c r="L88" s="245">
        <v>0</v>
      </c>
      <c r="M88" s="245">
        <v>0</v>
      </c>
      <c r="N88" s="245">
        <v>0</v>
      </c>
      <c r="O88" s="285" t="s">
        <v>257</v>
      </c>
      <c r="P88" s="286"/>
      <c r="Q88" s="54"/>
      <c r="R88" s="55"/>
      <c r="S88" s="55"/>
      <c r="T88" s="55"/>
      <c r="U88" s="55"/>
      <c r="V88" s="55"/>
      <c r="W88" s="55"/>
      <c r="X88" s="55"/>
    </row>
    <row r="89" spans="1:24" s="51" customFormat="1" ht="24">
      <c r="A89" s="65"/>
      <c r="B89" s="266">
        <v>67</v>
      </c>
      <c r="C89" s="297" t="s">
        <v>448</v>
      </c>
      <c r="D89" s="263" t="s">
        <v>18</v>
      </c>
      <c r="E89" s="290" t="s">
        <v>184</v>
      </c>
      <c r="F89" s="263" t="s">
        <v>45</v>
      </c>
      <c r="G89" s="246">
        <v>750</v>
      </c>
      <c r="H89" s="246">
        <v>300</v>
      </c>
      <c r="I89" s="246">
        <v>0</v>
      </c>
      <c r="J89" s="246">
        <v>1650</v>
      </c>
      <c r="K89" s="246">
        <v>7500</v>
      </c>
      <c r="L89" s="246">
        <v>0</v>
      </c>
      <c r="M89" s="246">
        <v>16500</v>
      </c>
      <c r="N89" s="246">
        <f>SUM(G89:M89)</f>
        <v>26700</v>
      </c>
      <c r="O89" s="287" t="s">
        <v>17</v>
      </c>
      <c r="P89" s="286"/>
      <c r="Q89" s="54"/>
      <c r="R89" s="55"/>
      <c r="S89" s="55"/>
      <c r="T89" s="55"/>
      <c r="U89" s="55"/>
      <c r="V89" s="55"/>
      <c r="W89" s="55"/>
      <c r="X89" s="55"/>
    </row>
    <row r="90" spans="1:24" s="51" customFormat="1" ht="36">
      <c r="A90" s="65"/>
      <c r="B90" s="266">
        <v>68</v>
      </c>
      <c r="C90" s="312" t="s">
        <v>449</v>
      </c>
      <c r="D90" s="313" t="s">
        <v>18</v>
      </c>
      <c r="E90" s="291" t="s">
        <v>184</v>
      </c>
      <c r="F90" s="313" t="s">
        <v>48</v>
      </c>
      <c r="G90" s="246">
        <v>750</v>
      </c>
      <c r="H90" s="246">
        <v>300</v>
      </c>
      <c r="I90" s="246">
        <v>0</v>
      </c>
      <c r="J90" s="246">
        <v>1650</v>
      </c>
      <c r="K90" s="246">
        <v>7500</v>
      </c>
      <c r="L90" s="246">
        <v>0</v>
      </c>
      <c r="M90" s="246">
        <v>16500</v>
      </c>
      <c r="N90" s="246">
        <f>SUM(G90:M90)</f>
        <v>26700</v>
      </c>
      <c r="O90" s="287" t="s">
        <v>17</v>
      </c>
      <c r="P90" s="286"/>
      <c r="Q90" s="54"/>
      <c r="U90" s="51" t="s">
        <v>542</v>
      </c>
      <c r="W90" s="55"/>
      <c r="X90" s="55"/>
    </row>
    <row r="91" spans="1:24" s="51" customFormat="1" ht="24">
      <c r="A91" s="65"/>
      <c r="B91" s="266">
        <v>69</v>
      </c>
      <c r="C91" s="297" t="s">
        <v>266</v>
      </c>
      <c r="D91" s="263" t="s">
        <v>18</v>
      </c>
      <c r="E91" s="263" t="s">
        <v>33</v>
      </c>
      <c r="F91" s="263">
        <v>4</v>
      </c>
      <c r="G91" s="245">
        <v>0</v>
      </c>
      <c r="H91" s="245">
        <v>0</v>
      </c>
      <c r="I91" s="245">
        <v>0</v>
      </c>
      <c r="J91" s="245">
        <v>0</v>
      </c>
      <c r="K91" s="245">
        <v>0</v>
      </c>
      <c r="L91" s="245">
        <v>0</v>
      </c>
      <c r="M91" s="245">
        <v>0</v>
      </c>
      <c r="N91" s="245">
        <v>0</v>
      </c>
      <c r="O91" s="298" t="s">
        <v>257</v>
      </c>
      <c r="P91" s="286"/>
      <c r="Q91" s="55"/>
      <c r="R91" s="55"/>
      <c r="S91" s="55"/>
      <c r="T91" s="55"/>
      <c r="U91" s="55"/>
      <c r="V91" s="55"/>
      <c r="W91" s="55"/>
      <c r="X91" s="55"/>
    </row>
    <row r="92" spans="1:24" s="51" customFormat="1">
      <c r="A92" s="65"/>
      <c r="B92" s="266">
        <v>70</v>
      </c>
      <c r="C92" s="297" t="s">
        <v>204</v>
      </c>
      <c r="D92" s="263" t="s">
        <v>18</v>
      </c>
      <c r="E92" s="263" t="s">
        <v>250</v>
      </c>
      <c r="F92" s="263">
        <v>4</v>
      </c>
      <c r="G92" s="245">
        <v>0</v>
      </c>
      <c r="H92" s="245">
        <v>0</v>
      </c>
      <c r="I92" s="245">
        <v>0</v>
      </c>
      <c r="J92" s="245">
        <v>0</v>
      </c>
      <c r="K92" s="245">
        <v>0</v>
      </c>
      <c r="L92" s="245">
        <v>0</v>
      </c>
      <c r="M92" s="245">
        <v>0</v>
      </c>
      <c r="N92" s="245">
        <v>0</v>
      </c>
      <c r="O92" s="298" t="s">
        <v>257</v>
      </c>
      <c r="P92" s="286"/>
      <c r="Q92" s="55"/>
      <c r="R92" s="55"/>
      <c r="S92" s="55"/>
      <c r="T92" s="55"/>
      <c r="U92" s="55"/>
      <c r="V92" s="55"/>
      <c r="W92" s="55"/>
      <c r="X92" s="55"/>
    </row>
    <row r="93" spans="1:24" s="51" customFormat="1" ht="24">
      <c r="A93" s="65"/>
      <c r="B93" s="266">
        <v>71</v>
      </c>
      <c r="C93" s="297" t="s">
        <v>282</v>
      </c>
      <c r="D93" s="263" t="s">
        <v>18</v>
      </c>
      <c r="E93" s="263" t="s">
        <v>250</v>
      </c>
      <c r="F93" s="263">
        <v>40</v>
      </c>
      <c r="G93" s="245">
        <v>0</v>
      </c>
      <c r="H93" s="245">
        <v>0</v>
      </c>
      <c r="I93" s="245">
        <v>0</v>
      </c>
      <c r="J93" s="245">
        <v>0</v>
      </c>
      <c r="K93" s="245">
        <v>0</v>
      </c>
      <c r="L93" s="245">
        <v>0</v>
      </c>
      <c r="M93" s="245">
        <v>0</v>
      </c>
      <c r="N93" s="245">
        <v>0</v>
      </c>
      <c r="O93" s="298" t="s">
        <v>257</v>
      </c>
      <c r="P93" s="286"/>
      <c r="Q93" s="55"/>
      <c r="R93" s="55"/>
      <c r="S93" s="55"/>
      <c r="T93" s="55"/>
      <c r="U93" s="55"/>
      <c r="V93" s="55"/>
      <c r="W93" s="55"/>
      <c r="X93" s="55"/>
    </row>
    <row r="94" spans="1:24" s="51" customFormat="1" ht="24">
      <c r="A94" s="65"/>
      <c r="B94" s="266">
        <v>72</v>
      </c>
      <c r="C94" s="297" t="s">
        <v>271</v>
      </c>
      <c r="D94" s="263" t="s">
        <v>18</v>
      </c>
      <c r="E94" s="290" t="s">
        <v>272</v>
      </c>
      <c r="F94" s="263">
        <v>2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98" t="s">
        <v>257</v>
      </c>
      <c r="P94" s="314"/>
      <c r="Q94" s="55"/>
      <c r="R94" s="55"/>
      <c r="S94" s="55"/>
      <c r="T94" s="55"/>
      <c r="U94" s="55"/>
      <c r="V94" s="55"/>
      <c r="W94" s="55"/>
      <c r="X94" s="55"/>
    </row>
    <row r="95" spans="1:24" s="51" customFormat="1" ht="24">
      <c r="A95" s="65"/>
      <c r="B95" s="266">
        <v>73</v>
      </c>
      <c r="C95" s="297" t="s">
        <v>199</v>
      </c>
      <c r="D95" s="263" t="s">
        <v>18</v>
      </c>
      <c r="E95" s="290" t="s">
        <v>273</v>
      </c>
      <c r="F95" s="263">
        <v>1</v>
      </c>
      <c r="G95" s="245">
        <v>0</v>
      </c>
      <c r="H95" s="245">
        <v>0</v>
      </c>
      <c r="I95" s="245">
        <v>0</v>
      </c>
      <c r="J95" s="245">
        <v>0</v>
      </c>
      <c r="K95" s="245">
        <v>0</v>
      </c>
      <c r="L95" s="245">
        <v>0</v>
      </c>
      <c r="M95" s="245">
        <v>0</v>
      </c>
      <c r="N95" s="245">
        <v>0</v>
      </c>
      <c r="O95" s="298" t="s">
        <v>257</v>
      </c>
      <c r="P95" s="314"/>
      <c r="Q95" s="55"/>
      <c r="R95" s="55"/>
      <c r="S95" s="55"/>
      <c r="T95" s="55"/>
      <c r="U95" s="55"/>
      <c r="V95" s="55"/>
      <c r="W95" s="55"/>
      <c r="X95" s="55"/>
    </row>
    <row r="96" spans="1:24" s="51" customFormat="1" ht="24">
      <c r="A96" s="65"/>
      <c r="B96" s="266">
        <v>74</v>
      </c>
      <c r="C96" s="297" t="s">
        <v>270</v>
      </c>
      <c r="D96" s="263" t="s">
        <v>18</v>
      </c>
      <c r="E96" s="290" t="s">
        <v>250</v>
      </c>
      <c r="F96" s="263">
        <v>20</v>
      </c>
      <c r="G96" s="245">
        <v>0</v>
      </c>
      <c r="H96" s="245">
        <v>0</v>
      </c>
      <c r="I96" s="245">
        <v>0</v>
      </c>
      <c r="J96" s="245">
        <v>0</v>
      </c>
      <c r="K96" s="245">
        <v>0</v>
      </c>
      <c r="L96" s="245">
        <v>0</v>
      </c>
      <c r="M96" s="245">
        <v>0</v>
      </c>
      <c r="N96" s="245">
        <v>0</v>
      </c>
      <c r="O96" s="298" t="s">
        <v>257</v>
      </c>
      <c r="P96" s="314"/>
      <c r="Q96" s="55"/>
      <c r="R96" s="55"/>
      <c r="S96" s="55"/>
      <c r="T96" s="55"/>
      <c r="U96" s="55"/>
      <c r="V96" s="55"/>
      <c r="W96" s="55"/>
      <c r="X96" s="55"/>
    </row>
    <row r="97" spans="1:24" s="51" customFormat="1" ht="24">
      <c r="A97" s="65"/>
      <c r="B97" s="266">
        <v>75</v>
      </c>
      <c r="C97" s="312" t="s">
        <v>445</v>
      </c>
      <c r="D97" s="313" t="s">
        <v>18</v>
      </c>
      <c r="E97" s="291" t="s">
        <v>84</v>
      </c>
      <c r="F97" s="313">
        <v>2</v>
      </c>
      <c r="G97" s="245">
        <v>0</v>
      </c>
      <c r="H97" s="245">
        <v>0</v>
      </c>
      <c r="I97" s="245">
        <v>0</v>
      </c>
      <c r="J97" s="245">
        <v>0</v>
      </c>
      <c r="K97" s="245">
        <v>0</v>
      </c>
      <c r="L97" s="245">
        <v>0</v>
      </c>
      <c r="M97" s="245">
        <v>0</v>
      </c>
      <c r="N97" s="245">
        <v>0</v>
      </c>
      <c r="O97" s="298" t="s">
        <v>257</v>
      </c>
      <c r="P97" s="314"/>
      <c r="Q97" s="55"/>
      <c r="R97" s="55"/>
      <c r="S97" s="55"/>
      <c r="T97" s="55"/>
      <c r="U97" s="55"/>
      <c r="V97" s="55"/>
      <c r="W97" s="55"/>
      <c r="X97" s="55"/>
    </row>
    <row r="98" spans="1:24" s="51" customFormat="1" ht="24">
      <c r="A98" s="65"/>
      <c r="B98" s="266">
        <v>76</v>
      </c>
      <c r="C98" s="312" t="s">
        <v>446</v>
      </c>
      <c r="D98" s="313" t="s">
        <v>18</v>
      </c>
      <c r="E98" s="291" t="s">
        <v>273</v>
      </c>
      <c r="F98" s="313">
        <v>2</v>
      </c>
      <c r="G98" s="245">
        <v>0</v>
      </c>
      <c r="H98" s="245">
        <v>0</v>
      </c>
      <c r="I98" s="245">
        <v>0</v>
      </c>
      <c r="J98" s="245">
        <v>0</v>
      </c>
      <c r="K98" s="245">
        <v>0</v>
      </c>
      <c r="L98" s="245">
        <v>0</v>
      </c>
      <c r="M98" s="245">
        <v>0</v>
      </c>
      <c r="N98" s="245">
        <v>0</v>
      </c>
      <c r="O98" s="298" t="s">
        <v>257</v>
      </c>
      <c r="P98" s="314"/>
      <c r="Q98" s="55"/>
      <c r="R98" s="55"/>
      <c r="S98" s="55"/>
      <c r="T98" s="55"/>
      <c r="U98" s="55"/>
      <c r="V98" s="55"/>
      <c r="W98" s="55"/>
      <c r="X98" s="55"/>
    </row>
    <row r="99" spans="1:24" s="51" customFormat="1" ht="24">
      <c r="A99" s="65"/>
      <c r="B99" s="266">
        <v>77</v>
      </c>
      <c r="C99" s="312" t="s">
        <v>447</v>
      </c>
      <c r="D99" s="291" t="s">
        <v>434</v>
      </c>
      <c r="E99" s="291" t="s">
        <v>273</v>
      </c>
      <c r="F99" s="313">
        <v>2</v>
      </c>
      <c r="G99" s="245">
        <v>0</v>
      </c>
      <c r="H99" s="245">
        <v>0</v>
      </c>
      <c r="I99" s="245">
        <v>0</v>
      </c>
      <c r="J99" s="245">
        <v>0</v>
      </c>
      <c r="K99" s="245">
        <v>0</v>
      </c>
      <c r="L99" s="245">
        <v>0</v>
      </c>
      <c r="M99" s="245">
        <v>0</v>
      </c>
      <c r="N99" s="245">
        <v>0</v>
      </c>
      <c r="O99" s="298" t="s">
        <v>257</v>
      </c>
      <c r="P99" s="314"/>
      <c r="Q99" s="55"/>
      <c r="R99" s="55"/>
      <c r="S99" s="55"/>
      <c r="T99" s="55"/>
      <c r="U99" s="55"/>
      <c r="V99" s="55"/>
      <c r="W99" s="55"/>
      <c r="X99" s="55"/>
    </row>
    <row r="100" spans="1:24" s="51" customFormat="1" ht="25.5">
      <c r="A100" s="65"/>
      <c r="B100" s="485">
        <v>78</v>
      </c>
      <c r="C100" s="467" t="s">
        <v>452</v>
      </c>
      <c r="D100" s="474" t="s">
        <v>62</v>
      </c>
      <c r="E100" s="469" t="s">
        <v>22</v>
      </c>
      <c r="F100" s="469" t="s">
        <v>37</v>
      </c>
      <c r="G100" s="246">
        <v>1500</v>
      </c>
      <c r="H100" s="246">
        <v>600</v>
      </c>
      <c r="I100" s="246">
        <v>0</v>
      </c>
      <c r="J100" s="246">
        <v>2280</v>
      </c>
      <c r="K100" s="246">
        <v>11250</v>
      </c>
      <c r="L100" s="246">
        <v>0</v>
      </c>
      <c r="M100" s="246">
        <v>17100</v>
      </c>
      <c r="N100" s="246">
        <f>SUM(G100:M100)</f>
        <v>32730</v>
      </c>
      <c r="O100" s="287" t="s">
        <v>17</v>
      </c>
      <c r="P100" s="286" t="s">
        <v>523</v>
      </c>
      <c r="Q100" s="54"/>
      <c r="R100" s="55"/>
      <c r="S100" s="55"/>
      <c r="T100" s="55"/>
      <c r="U100" s="55"/>
      <c r="V100" s="55"/>
      <c r="W100" s="55"/>
      <c r="X100" s="55"/>
    </row>
    <row r="101" spans="1:24" s="51" customFormat="1" ht="9" customHeight="1">
      <c r="A101" s="65"/>
      <c r="B101" s="487"/>
      <c r="C101" s="476"/>
      <c r="D101" s="477"/>
      <c r="E101" s="473"/>
      <c r="F101" s="473"/>
      <c r="G101" s="247">
        <v>1500</v>
      </c>
      <c r="H101" s="247">
        <v>0</v>
      </c>
      <c r="I101" s="247">
        <v>0</v>
      </c>
      <c r="J101" s="247">
        <v>0</v>
      </c>
      <c r="K101" s="247">
        <v>11250</v>
      </c>
      <c r="L101" s="247">
        <v>0</v>
      </c>
      <c r="M101" s="247">
        <v>0</v>
      </c>
      <c r="N101" s="247">
        <f>SUM(G101:M101)</f>
        <v>12750</v>
      </c>
      <c r="O101" s="296" t="s">
        <v>59</v>
      </c>
      <c r="P101" s="286" t="s">
        <v>462</v>
      </c>
      <c r="Q101" s="55"/>
      <c r="R101" s="55"/>
      <c r="S101" s="55"/>
      <c r="T101" s="55"/>
      <c r="U101" s="55"/>
      <c r="V101" s="55"/>
      <c r="W101" s="55"/>
      <c r="X101" s="55"/>
    </row>
    <row r="102" spans="1:24" s="51" customFormat="1">
      <c r="A102" s="65"/>
      <c r="B102" s="315">
        <v>79</v>
      </c>
      <c r="C102" s="272" t="s">
        <v>23</v>
      </c>
      <c r="D102" s="316" t="s">
        <v>454</v>
      </c>
      <c r="E102" s="317" t="s">
        <v>160</v>
      </c>
      <c r="F102" s="317">
        <v>1</v>
      </c>
      <c r="G102" s="246">
        <v>2500</v>
      </c>
      <c r="H102" s="246">
        <v>0</v>
      </c>
      <c r="I102" s="246">
        <v>0</v>
      </c>
      <c r="J102" s="246">
        <v>0</v>
      </c>
      <c r="K102" s="246">
        <v>0</v>
      </c>
      <c r="L102" s="246">
        <v>0</v>
      </c>
      <c r="M102" s="246">
        <v>0</v>
      </c>
      <c r="N102" s="246">
        <f>SUM(G102:M102)</f>
        <v>2500</v>
      </c>
      <c r="O102" s="287" t="s">
        <v>17</v>
      </c>
      <c r="P102" s="286"/>
      <c r="Q102" s="55"/>
      <c r="R102" s="55"/>
      <c r="S102" s="55"/>
      <c r="T102" s="55"/>
      <c r="U102" s="55"/>
      <c r="V102" s="55"/>
      <c r="W102" s="55"/>
      <c r="X102" s="55"/>
    </row>
    <row r="103" spans="1:24" s="51" customFormat="1" ht="24">
      <c r="A103" s="65"/>
      <c r="B103" s="268">
        <v>80</v>
      </c>
      <c r="C103" s="312" t="s">
        <v>285</v>
      </c>
      <c r="D103" s="313" t="s">
        <v>167</v>
      </c>
      <c r="E103" s="263" t="s">
        <v>250</v>
      </c>
      <c r="F103" s="263">
        <v>20</v>
      </c>
      <c r="G103" s="245">
        <v>0</v>
      </c>
      <c r="H103" s="245">
        <v>0</v>
      </c>
      <c r="I103" s="245">
        <v>0</v>
      </c>
      <c r="J103" s="245">
        <v>0</v>
      </c>
      <c r="K103" s="245">
        <v>0</v>
      </c>
      <c r="L103" s="245">
        <v>0</v>
      </c>
      <c r="M103" s="245">
        <v>0</v>
      </c>
      <c r="N103" s="245">
        <v>0</v>
      </c>
      <c r="O103" s="298" t="s">
        <v>257</v>
      </c>
      <c r="P103" s="286"/>
      <c r="Q103" s="55"/>
      <c r="R103" s="55"/>
      <c r="S103" s="55"/>
      <c r="T103" s="55"/>
      <c r="U103" s="55"/>
      <c r="V103" s="55"/>
      <c r="W103" s="55"/>
      <c r="X103" s="55"/>
    </row>
    <row r="104" spans="1:24" s="53" customFormat="1" ht="24">
      <c r="A104" s="65"/>
      <c r="B104" s="452">
        <v>81</v>
      </c>
      <c r="C104" s="467" t="s">
        <v>43</v>
      </c>
      <c r="D104" s="474" t="s">
        <v>73</v>
      </c>
      <c r="E104" s="290" t="s">
        <v>375</v>
      </c>
      <c r="F104" s="262" t="s">
        <v>25</v>
      </c>
      <c r="G104" s="246">
        <v>4500</v>
      </c>
      <c r="H104" s="246">
        <v>1800</v>
      </c>
      <c r="I104" s="246">
        <v>0</v>
      </c>
      <c r="J104" s="246">
        <v>9900</v>
      </c>
      <c r="K104" s="246">
        <v>36000</v>
      </c>
      <c r="L104" s="246">
        <v>0</v>
      </c>
      <c r="M104" s="246">
        <v>79200</v>
      </c>
      <c r="N104" s="246">
        <f>SUM(G104:M104)</f>
        <v>131400</v>
      </c>
      <c r="O104" s="287" t="s">
        <v>17</v>
      </c>
      <c r="P104" s="292"/>
      <c r="Q104" s="54"/>
      <c r="R104" s="55"/>
      <c r="S104" s="55"/>
      <c r="T104" s="58"/>
      <c r="U104" s="55"/>
      <c r="V104" s="55"/>
      <c r="W104" s="55"/>
      <c r="X104" s="55"/>
    </row>
    <row r="105" spans="1:24" s="57" customFormat="1">
      <c r="A105" s="65"/>
      <c r="B105" s="453"/>
      <c r="C105" s="476"/>
      <c r="D105" s="477"/>
      <c r="E105" s="290" t="s">
        <v>84</v>
      </c>
      <c r="F105" s="263" t="s">
        <v>45</v>
      </c>
      <c r="G105" s="248">
        <v>1500</v>
      </c>
      <c r="H105" s="248">
        <v>0</v>
      </c>
      <c r="I105" s="248">
        <v>1700</v>
      </c>
      <c r="J105" s="248">
        <v>1400</v>
      </c>
      <c r="K105" s="248">
        <v>112</v>
      </c>
      <c r="L105" s="248">
        <v>0</v>
      </c>
      <c r="M105" s="248">
        <v>0</v>
      </c>
      <c r="N105" s="248">
        <f>SUM(G105:M105)</f>
        <v>4712</v>
      </c>
      <c r="O105" s="301" t="s">
        <v>70</v>
      </c>
      <c r="P105" s="286"/>
      <c r="Q105" s="55"/>
      <c r="R105" s="55"/>
      <c r="S105" s="55"/>
      <c r="T105" s="58"/>
      <c r="U105" s="55"/>
      <c r="V105" s="55"/>
      <c r="W105" s="55"/>
      <c r="X105" s="55"/>
    </row>
    <row r="106" spans="1:24" s="57" customFormat="1" ht="36">
      <c r="A106" s="65"/>
      <c r="B106" s="268">
        <v>82</v>
      </c>
      <c r="C106" s="297" t="s">
        <v>267</v>
      </c>
      <c r="D106" s="263" t="s">
        <v>381</v>
      </c>
      <c r="E106" s="263" t="s">
        <v>250</v>
      </c>
      <c r="F106" s="263">
        <v>40</v>
      </c>
      <c r="G106" s="245">
        <v>0</v>
      </c>
      <c r="H106" s="245">
        <v>0</v>
      </c>
      <c r="I106" s="245">
        <v>0</v>
      </c>
      <c r="J106" s="245">
        <v>0</v>
      </c>
      <c r="K106" s="245">
        <v>0</v>
      </c>
      <c r="L106" s="245">
        <v>0</v>
      </c>
      <c r="M106" s="245">
        <v>0</v>
      </c>
      <c r="N106" s="245">
        <v>0</v>
      </c>
      <c r="O106" s="298" t="s">
        <v>257</v>
      </c>
      <c r="P106" s="286"/>
      <c r="Q106" s="55"/>
      <c r="R106" s="55"/>
      <c r="S106" s="55"/>
      <c r="T106" s="58"/>
      <c r="U106" s="55"/>
      <c r="V106" s="55"/>
      <c r="W106" s="55"/>
      <c r="X106" s="55"/>
    </row>
    <row r="107" spans="1:24" s="57" customFormat="1" ht="24">
      <c r="A107" s="65"/>
      <c r="B107" s="268">
        <v>83</v>
      </c>
      <c r="C107" s="312" t="s">
        <v>288</v>
      </c>
      <c r="D107" s="291" t="s">
        <v>382</v>
      </c>
      <c r="E107" s="263" t="s">
        <v>250</v>
      </c>
      <c r="F107" s="263">
        <v>40</v>
      </c>
      <c r="G107" s="245">
        <v>0</v>
      </c>
      <c r="H107" s="245">
        <v>0</v>
      </c>
      <c r="I107" s="245">
        <v>0</v>
      </c>
      <c r="J107" s="245">
        <v>0</v>
      </c>
      <c r="K107" s="245">
        <v>0</v>
      </c>
      <c r="L107" s="245">
        <v>0</v>
      </c>
      <c r="M107" s="245">
        <v>0</v>
      </c>
      <c r="N107" s="245">
        <v>0</v>
      </c>
      <c r="O107" s="298" t="s">
        <v>257</v>
      </c>
      <c r="P107" s="314"/>
      <c r="Q107" s="55"/>
      <c r="R107" s="55"/>
      <c r="S107" s="55"/>
      <c r="T107" s="58"/>
      <c r="U107" s="55"/>
      <c r="V107" s="55"/>
      <c r="W107" s="55"/>
      <c r="X107" s="55"/>
    </row>
    <row r="108" spans="1:24" s="57" customFormat="1" ht="36">
      <c r="A108" s="65"/>
      <c r="B108" s="268">
        <v>84</v>
      </c>
      <c r="C108" s="312" t="s">
        <v>290</v>
      </c>
      <c r="D108" s="313" t="s">
        <v>383</v>
      </c>
      <c r="E108" s="263" t="s">
        <v>250</v>
      </c>
      <c r="F108" s="263">
        <v>40</v>
      </c>
      <c r="G108" s="245">
        <v>0</v>
      </c>
      <c r="H108" s="245">
        <v>0</v>
      </c>
      <c r="I108" s="245">
        <v>0</v>
      </c>
      <c r="J108" s="245">
        <v>0</v>
      </c>
      <c r="K108" s="245">
        <v>0</v>
      </c>
      <c r="L108" s="245">
        <v>0</v>
      </c>
      <c r="M108" s="245">
        <v>0</v>
      </c>
      <c r="N108" s="245">
        <v>0</v>
      </c>
      <c r="O108" s="298" t="s">
        <v>257</v>
      </c>
      <c r="P108" s="314"/>
      <c r="Q108" s="55"/>
      <c r="R108" s="55"/>
      <c r="S108" s="55"/>
      <c r="T108" s="58"/>
      <c r="U108" s="55"/>
      <c r="V108" s="55"/>
      <c r="W108" s="55"/>
      <c r="X108" s="55"/>
    </row>
    <row r="109" spans="1:24" s="57" customFormat="1" ht="24">
      <c r="A109" s="65"/>
      <c r="B109" s="268">
        <v>85</v>
      </c>
      <c r="C109" s="312" t="s">
        <v>268</v>
      </c>
      <c r="D109" s="313" t="s">
        <v>269</v>
      </c>
      <c r="E109" s="263" t="s">
        <v>33</v>
      </c>
      <c r="F109" s="263">
        <v>5</v>
      </c>
      <c r="G109" s="245">
        <v>0</v>
      </c>
      <c r="H109" s="245">
        <v>0</v>
      </c>
      <c r="I109" s="245">
        <v>0</v>
      </c>
      <c r="J109" s="245">
        <v>0</v>
      </c>
      <c r="K109" s="245">
        <v>0</v>
      </c>
      <c r="L109" s="245">
        <v>0</v>
      </c>
      <c r="M109" s="245">
        <v>0</v>
      </c>
      <c r="N109" s="245">
        <v>0</v>
      </c>
      <c r="O109" s="298" t="s">
        <v>257</v>
      </c>
      <c r="P109" s="314"/>
      <c r="Q109" s="55"/>
      <c r="R109" s="55"/>
      <c r="S109" s="55"/>
      <c r="T109" s="58"/>
      <c r="U109" s="55"/>
      <c r="V109" s="55"/>
      <c r="W109" s="55"/>
      <c r="X109" s="55"/>
    </row>
    <row r="110" spans="1:24" s="57" customFormat="1" ht="28.5" customHeight="1">
      <c r="A110" s="65"/>
      <c r="B110" s="268">
        <v>86</v>
      </c>
      <c r="C110" s="312" t="s">
        <v>199</v>
      </c>
      <c r="D110" s="291" t="s">
        <v>277</v>
      </c>
      <c r="E110" s="290" t="s">
        <v>435</v>
      </c>
      <c r="F110" s="263">
        <v>4</v>
      </c>
      <c r="G110" s="249">
        <v>0</v>
      </c>
      <c r="H110" s="249">
        <v>0</v>
      </c>
      <c r="I110" s="249">
        <v>0</v>
      </c>
      <c r="J110" s="249">
        <v>0</v>
      </c>
      <c r="K110" s="249">
        <v>0</v>
      </c>
      <c r="L110" s="249">
        <v>0</v>
      </c>
      <c r="M110" s="249">
        <v>0</v>
      </c>
      <c r="N110" s="249">
        <v>0</v>
      </c>
      <c r="O110" s="298" t="s">
        <v>257</v>
      </c>
      <c r="P110" s="314"/>
      <c r="Q110" s="55"/>
      <c r="R110" s="55"/>
      <c r="S110" s="55"/>
      <c r="T110" s="58"/>
      <c r="U110" s="55"/>
      <c r="V110" s="55"/>
      <c r="W110" s="55"/>
      <c r="X110" s="55"/>
    </row>
    <row r="111" spans="1:24" s="53" customFormat="1" ht="36">
      <c r="A111" s="65"/>
      <c r="B111" s="452">
        <v>87</v>
      </c>
      <c r="C111" s="467" t="s">
        <v>26</v>
      </c>
      <c r="D111" s="474" t="s">
        <v>27</v>
      </c>
      <c r="E111" s="290" t="s">
        <v>384</v>
      </c>
      <c r="F111" s="262" t="s">
        <v>48</v>
      </c>
      <c r="G111" s="246">
        <v>3750</v>
      </c>
      <c r="H111" s="246">
        <v>1500</v>
      </c>
      <c r="I111" s="246">
        <v>0</v>
      </c>
      <c r="J111" s="246">
        <v>8250</v>
      </c>
      <c r="K111" s="246">
        <v>22500</v>
      </c>
      <c r="L111" s="246">
        <v>0</v>
      </c>
      <c r="M111" s="246">
        <v>49500</v>
      </c>
      <c r="N111" s="246">
        <f>SUM(G111:M111)</f>
        <v>85500</v>
      </c>
      <c r="O111" s="287" t="s">
        <v>17</v>
      </c>
      <c r="P111" s="286"/>
      <c r="Q111" s="54"/>
      <c r="R111" s="218"/>
      <c r="S111" s="55"/>
      <c r="T111" s="55"/>
      <c r="U111" s="55"/>
      <c r="V111" s="55"/>
      <c r="W111" s="55"/>
      <c r="X111" s="55"/>
    </row>
    <row r="112" spans="1:24" s="57" customFormat="1">
      <c r="A112" s="65"/>
      <c r="B112" s="453"/>
      <c r="C112" s="476"/>
      <c r="D112" s="477"/>
      <c r="E112" s="290" t="s">
        <v>84</v>
      </c>
      <c r="F112" s="263" t="s">
        <v>45</v>
      </c>
      <c r="G112" s="248">
        <v>1500</v>
      </c>
      <c r="H112" s="248">
        <v>1500</v>
      </c>
      <c r="I112" s="248">
        <v>0</v>
      </c>
      <c r="J112" s="248">
        <v>112</v>
      </c>
      <c r="K112" s="248">
        <v>15000</v>
      </c>
      <c r="L112" s="248">
        <v>0</v>
      </c>
      <c r="M112" s="248">
        <v>1125</v>
      </c>
      <c r="N112" s="248">
        <f>SUM(G112:M112)</f>
        <v>19237</v>
      </c>
      <c r="O112" s="301" t="s">
        <v>70</v>
      </c>
      <c r="P112" s="286" t="s">
        <v>463</v>
      </c>
      <c r="Q112" s="55"/>
      <c r="R112" s="55"/>
      <c r="S112" s="55"/>
      <c r="T112" s="55"/>
      <c r="U112" s="55"/>
      <c r="V112" s="55"/>
      <c r="W112" s="55"/>
      <c r="X112" s="55"/>
    </row>
    <row r="113" spans="1:24" s="57" customFormat="1" ht="19.5" customHeight="1">
      <c r="A113" s="65"/>
      <c r="B113" s="268">
        <v>88</v>
      </c>
      <c r="C113" s="318" t="s">
        <v>274</v>
      </c>
      <c r="D113" s="293" t="s">
        <v>275</v>
      </c>
      <c r="E113" s="290" t="s">
        <v>33</v>
      </c>
      <c r="F113" s="263">
        <v>4</v>
      </c>
      <c r="G113" s="249">
        <v>0</v>
      </c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49">
        <v>0</v>
      </c>
      <c r="N113" s="249">
        <v>0</v>
      </c>
      <c r="O113" s="298" t="s">
        <v>257</v>
      </c>
      <c r="P113" s="286"/>
      <c r="Q113" s="55"/>
      <c r="R113" s="55"/>
      <c r="S113" s="55"/>
      <c r="T113" s="55"/>
      <c r="U113" s="55"/>
      <c r="V113" s="55"/>
      <c r="W113" s="55"/>
      <c r="X113" s="55"/>
    </row>
    <row r="114" spans="1:24" s="51" customFormat="1">
      <c r="A114" s="65"/>
      <c r="B114" s="452">
        <v>89</v>
      </c>
      <c r="C114" s="467" t="s">
        <v>386</v>
      </c>
      <c r="D114" s="469" t="s">
        <v>46</v>
      </c>
      <c r="E114" s="469" t="s">
        <v>33</v>
      </c>
      <c r="F114" s="469" t="s">
        <v>48</v>
      </c>
      <c r="G114" s="246">
        <v>1750</v>
      </c>
      <c r="H114" s="246">
        <v>900</v>
      </c>
      <c r="I114" s="246">
        <v>1750</v>
      </c>
      <c r="J114" s="246">
        <v>3850</v>
      </c>
      <c r="K114" s="246">
        <v>10500</v>
      </c>
      <c r="L114" s="246">
        <v>10450</v>
      </c>
      <c r="M114" s="246">
        <v>23100</v>
      </c>
      <c r="N114" s="246">
        <f>SUM(G114:M114)</f>
        <v>52300</v>
      </c>
      <c r="O114" s="287" t="s">
        <v>17</v>
      </c>
      <c r="P114" s="471" t="s">
        <v>524</v>
      </c>
      <c r="Q114" s="54"/>
      <c r="R114" s="55"/>
      <c r="S114" s="55"/>
      <c r="T114" s="55"/>
      <c r="U114" s="55"/>
      <c r="V114" s="55"/>
      <c r="W114" s="55"/>
      <c r="X114" s="55"/>
    </row>
    <row r="115" spans="1:24" s="51" customFormat="1" ht="24">
      <c r="A115" s="65"/>
      <c r="B115" s="453"/>
      <c r="C115" s="468"/>
      <c r="D115" s="470"/>
      <c r="E115" s="470"/>
      <c r="F115" s="473"/>
      <c r="G115" s="247">
        <v>1750</v>
      </c>
      <c r="H115" s="247">
        <v>0</v>
      </c>
      <c r="I115" s="247">
        <v>0</v>
      </c>
      <c r="J115" s="247">
        <v>0</v>
      </c>
      <c r="K115" s="247">
        <v>10500</v>
      </c>
      <c r="L115" s="247">
        <v>0</v>
      </c>
      <c r="M115" s="247">
        <v>0</v>
      </c>
      <c r="N115" s="247">
        <f>SUM(G115:M115)</f>
        <v>12250</v>
      </c>
      <c r="O115" s="296" t="s">
        <v>59</v>
      </c>
      <c r="P115" s="472"/>
      <c r="Q115" s="54"/>
      <c r="R115" s="55"/>
      <c r="S115" s="55"/>
      <c r="T115" s="55"/>
      <c r="U115" s="55"/>
      <c r="V115" s="55"/>
      <c r="W115" s="55"/>
      <c r="X115" s="55"/>
    </row>
    <row r="116" spans="1:24" s="51" customFormat="1">
      <c r="A116" s="65"/>
      <c r="B116" s="319">
        <v>1</v>
      </c>
      <c r="C116" s="284">
        <v>2</v>
      </c>
      <c r="D116" s="283">
        <v>3</v>
      </c>
      <c r="E116" s="283">
        <v>4</v>
      </c>
      <c r="F116" s="262">
        <v>5</v>
      </c>
      <c r="G116" s="262">
        <v>6</v>
      </c>
      <c r="H116" s="262">
        <v>7</v>
      </c>
      <c r="I116" s="262">
        <v>8</v>
      </c>
      <c r="J116" s="262">
        <v>9</v>
      </c>
      <c r="K116" s="262">
        <v>10</v>
      </c>
      <c r="L116" s="262">
        <v>11</v>
      </c>
      <c r="M116" s="262">
        <v>12</v>
      </c>
      <c r="N116" s="262">
        <v>13</v>
      </c>
      <c r="O116" s="278">
        <v>14</v>
      </c>
      <c r="P116" s="226">
        <v>15</v>
      </c>
      <c r="Q116" s="54"/>
      <c r="R116" s="55"/>
      <c r="S116" s="55"/>
      <c r="T116" s="55"/>
      <c r="U116" s="55"/>
      <c r="V116" s="55"/>
      <c r="W116" s="55"/>
      <c r="X116" s="55"/>
    </row>
    <row r="117" spans="1:24" s="51" customFormat="1">
      <c r="A117" s="65"/>
      <c r="B117" s="319"/>
      <c r="C117" s="320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2"/>
      <c r="P117" s="286"/>
      <c r="Q117" s="54"/>
      <c r="R117" s="55"/>
      <c r="S117" s="55"/>
      <c r="T117" s="55"/>
      <c r="U117" s="55"/>
      <c r="V117" s="55"/>
      <c r="W117" s="55"/>
      <c r="X117" s="55"/>
    </row>
    <row r="118" spans="1:24" s="51" customFormat="1" ht="36">
      <c r="A118" s="65"/>
      <c r="B118" s="268">
        <v>90</v>
      </c>
      <c r="C118" s="323" t="s">
        <v>450</v>
      </c>
      <c r="D118" s="324" t="s">
        <v>441</v>
      </c>
      <c r="E118" s="324" t="s">
        <v>47</v>
      </c>
      <c r="F118" s="317" t="s">
        <v>34</v>
      </c>
      <c r="G118" s="264">
        <v>0</v>
      </c>
      <c r="H118" s="264">
        <v>0</v>
      </c>
      <c r="I118" s="264">
        <v>0</v>
      </c>
      <c r="J118" s="264">
        <v>0</v>
      </c>
      <c r="K118" s="264">
        <v>0</v>
      </c>
      <c r="L118" s="264">
        <v>0</v>
      </c>
      <c r="M118" s="264">
        <v>0</v>
      </c>
      <c r="N118" s="264">
        <v>0</v>
      </c>
      <c r="O118" s="325" t="s">
        <v>257</v>
      </c>
      <c r="P118" s="326"/>
      <c r="Q118" s="54"/>
      <c r="R118" s="55"/>
      <c r="S118" s="55"/>
      <c r="T118" s="55"/>
      <c r="U118" s="55"/>
      <c r="V118" s="55"/>
      <c r="W118" s="55"/>
      <c r="X118" s="55"/>
    </row>
    <row r="119" spans="1:24" s="51" customFormat="1">
      <c r="A119" s="65"/>
      <c r="B119" s="452">
        <v>91</v>
      </c>
      <c r="C119" s="467" t="s">
        <v>385</v>
      </c>
      <c r="D119" s="469" t="s">
        <v>46</v>
      </c>
      <c r="E119" s="469" t="s">
        <v>193</v>
      </c>
      <c r="F119" s="263" t="s">
        <v>48</v>
      </c>
      <c r="G119" s="246">
        <v>1750</v>
      </c>
      <c r="H119" s="246">
        <v>1100</v>
      </c>
      <c r="I119" s="246">
        <v>3500</v>
      </c>
      <c r="J119" s="246">
        <v>3850</v>
      </c>
      <c r="K119" s="246">
        <v>10500</v>
      </c>
      <c r="L119" s="246">
        <v>20500</v>
      </c>
      <c r="M119" s="246">
        <v>23100</v>
      </c>
      <c r="N119" s="246">
        <f>SUM(G119:M119)</f>
        <v>64300</v>
      </c>
      <c r="O119" s="287" t="s">
        <v>17</v>
      </c>
      <c r="P119" s="471"/>
      <c r="Q119" s="54"/>
      <c r="R119" s="55"/>
      <c r="S119" s="55"/>
      <c r="T119" s="55"/>
      <c r="U119" s="55"/>
      <c r="V119" s="55"/>
      <c r="W119" s="55"/>
      <c r="X119" s="55"/>
    </row>
    <row r="120" spans="1:24" s="51" customFormat="1" ht="24">
      <c r="A120" s="65"/>
      <c r="B120" s="453"/>
      <c r="C120" s="468"/>
      <c r="D120" s="470"/>
      <c r="E120" s="470"/>
      <c r="F120" s="263"/>
      <c r="G120" s="247">
        <v>1750</v>
      </c>
      <c r="H120" s="247">
        <v>0</v>
      </c>
      <c r="I120" s="247">
        <v>0</v>
      </c>
      <c r="J120" s="247">
        <v>0</v>
      </c>
      <c r="K120" s="247">
        <v>10500</v>
      </c>
      <c r="L120" s="247">
        <v>0</v>
      </c>
      <c r="M120" s="247">
        <v>0</v>
      </c>
      <c r="N120" s="247">
        <f>SUM(G120:M120)</f>
        <v>12250</v>
      </c>
      <c r="O120" s="296" t="s">
        <v>59</v>
      </c>
      <c r="P120" s="472"/>
      <c r="Q120" s="54"/>
      <c r="R120" s="55"/>
      <c r="S120" s="55"/>
      <c r="T120" s="55"/>
      <c r="U120" s="55"/>
      <c r="V120" s="55"/>
      <c r="W120" s="55"/>
      <c r="X120" s="55"/>
    </row>
    <row r="121" spans="1:24" s="51" customFormat="1" ht="24">
      <c r="A121" s="65"/>
      <c r="B121" s="268">
        <v>92</v>
      </c>
      <c r="C121" s="327" t="s">
        <v>451</v>
      </c>
      <c r="D121" s="328" t="s">
        <v>46</v>
      </c>
      <c r="E121" s="328" t="s">
        <v>442</v>
      </c>
      <c r="F121" s="317" t="s">
        <v>34</v>
      </c>
      <c r="G121" s="263">
        <v>0</v>
      </c>
      <c r="H121" s="263">
        <v>0</v>
      </c>
      <c r="I121" s="263">
        <v>0</v>
      </c>
      <c r="J121" s="263">
        <v>0</v>
      </c>
      <c r="K121" s="263">
        <v>0</v>
      </c>
      <c r="L121" s="263">
        <v>0</v>
      </c>
      <c r="M121" s="263">
        <v>0</v>
      </c>
      <c r="N121" s="263">
        <v>0</v>
      </c>
      <c r="O121" s="282" t="s">
        <v>257</v>
      </c>
      <c r="P121" s="329"/>
      <c r="Q121" s="54"/>
      <c r="R121" s="55"/>
      <c r="S121" s="55"/>
      <c r="T121" s="55"/>
      <c r="U121" s="55"/>
      <c r="V121" s="55"/>
      <c r="W121" s="55"/>
      <c r="X121" s="55"/>
    </row>
    <row r="122" spans="1:24" s="51" customFormat="1" ht="24">
      <c r="A122" s="65"/>
      <c r="B122" s="268">
        <v>93</v>
      </c>
      <c r="C122" s="297" t="s">
        <v>223</v>
      </c>
      <c r="D122" s="263" t="s">
        <v>46</v>
      </c>
      <c r="E122" s="290" t="s">
        <v>186</v>
      </c>
      <c r="F122" s="263" t="s">
        <v>20</v>
      </c>
      <c r="G122" s="247">
        <v>1000</v>
      </c>
      <c r="H122" s="247">
        <v>400</v>
      </c>
      <c r="I122" s="247">
        <v>0</v>
      </c>
      <c r="J122" s="247">
        <v>2200</v>
      </c>
      <c r="K122" s="247">
        <v>5000</v>
      </c>
      <c r="L122" s="247">
        <v>0</v>
      </c>
      <c r="M122" s="247">
        <v>11000</v>
      </c>
      <c r="N122" s="247">
        <f>SUM(G122:M122)</f>
        <v>19600</v>
      </c>
      <c r="O122" s="296" t="s">
        <v>59</v>
      </c>
      <c r="P122" s="286"/>
      <c r="Q122" s="54"/>
      <c r="R122" s="55"/>
      <c r="S122" s="55"/>
      <c r="T122" s="55"/>
      <c r="U122" s="55"/>
      <c r="V122" s="55"/>
      <c r="W122" s="55"/>
      <c r="X122" s="55"/>
    </row>
    <row r="123" spans="1:24" s="51" customFormat="1">
      <c r="A123" s="65"/>
      <c r="B123" s="452">
        <v>94</v>
      </c>
      <c r="C123" s="467" t="s">
        <v>453</v>
      </c>
      <c r="D123" s="469">
        <v>42005</v>
      </c>
      <c r="E123" s="474" t="s">
        <v>61</v>
      </c>
      <c r="F123" s="263" t="s">
        <v>37</v>
      </c>
      <c r="G123" s="246">
        <v>2000</v>
      </c>
      <c r="H123" s="250">
        <v>800</v>
      </c>
      <c r="I123" s="246">
        <v>0</v>
      </c>
      <c r="J123" s="246">
        <v>3300</v>
      </c>
      <c r="K123" s="246">
        <v>15000</v>
      </c>
      <c r="L123" s="246">
        <v>0</v>
      </c>
      <c r="M123" s="246">
        <v>24750</v>
      </c>
      <c r="N123" s="246">
        <f>SUM(G123:M123)</f>
        <v>45850</v>
      </c>
      <c r="O123" s="287" t="s">
        <v>17</v>
      </c>
      <c r="P123" s="471"/>
      <c r="Q123" s="54"/>
      <c r="R123" s="55"/>
      <c r="S123" s="55"/>
      <c r="T123" s="55"/>
      <c r="U123" s="55"/>
      <c r="V123" s="55"/>
      <c r="W123" s="55"/>
      <c r="X123" s="55"/>
    </row>
    <row r="124" spans="1:24" s="51" customFormat="1" ht="24">
      <c r="A124" s="65"/>
      <c r="B124" s="453"/>
      <c r="C124" s="468"/>
      <c r="D124" s="473"/>
      <c r="E124" s="475"/>
      <c r="F124" s="263"/>
      <c r="G124" s="247">
        <v>2000</v>
      </c>
      <c r="H124" s="247">
        <v>0</v>
      </c>
      <c r="I124" s="247">
        <v>0</v>
      </c>
      <c r="J124" s="247">
        <v>0</v>
      </c>
      <c r="K124" s="247">
        <v>15000</v>
      </c>
      <c r="L124" s="247">
        <v>0</v>
      </c>
      <c r="M124" s="247">
        <v>0</v>
      </c>
      <c r="N124" s="247">
        <f>SUM(G124:M124)</f>
        <v>17000</v>
      </c>
      <c r="O124" s="296" t="s">
        <v>59</v>
      </c>
      <c r="P124" s="472"/>
      <c r="Q124" s="55"/>
      <c r="R124" s="55"/>
      <c r="S124" s="63"/>
      <c r="T124" s="55"/>
      <c r="U124" s="55"/>
      <c r="V124" s="55"/>
      <c r="W124" s="55"/>
      <c r="X124" s="55"/>
    </row>
    <row r="125" spans="1:24" ht="24">
      <c r="A125" s="65"/>
      <c r="B125" s="447" t="s">
        <v>31</v>
      </c>
      <c r="C125" s="447"/>
      <c r="D125" s="447"/>
      <c r="E125" s="447"/>
      <c r="F125" s="447"/>
      <c r="G125" s="251">
        <f t="shared" ref="G125:N125" si="3">SUM(G101+G115+G120+G122+G124)</f>
        <v>8000</v>
      </c>
      <c r="H125" s="251">
        <f t="shared" si="3"/>
        <v>400</v>
      </c>
      <c r="I125" s="251">
        <f t="shared" si="3"/>
        <v>0</v>
      </c>
      <c r="J125" s="251">
        <f t="shared" si="3"/>
        <v>2200</v>
      </c>
      <c r="K125" s="251">
        <f t="shared" si="3"/>
        <v>52250</v>
      </c>
      <c r="L125" s="251">
        <f t="shared" si="3"/>
        <v>0</v>
      </c>
      <c r="M125" s="251">
        <f t="shared" si="3"/>
        <v>11000</v>
      </c>
      <c r="N125" s="251">
        <f t="shared" si="3"/>
        <v>73850</v>
      </c>
      <c r="O125" s="305" t="s">
        <v>59</v>
      </c>
      <c r="P125" s="286"/>
      <c r="Q125" s="63"/>
      <c r="R125" s="63"/>
      <c r="S125" s="55"/>
      <c r="T125" s="55"/>
      <c r="U125" s="58"/>
      <c r="V125" s="55"/>
      <c r="W125" s="55"/>
      <c r="X125" s="55"/>
    </row>
    <row r="126" spans="1:24">
      <c r="A126" s="65"/>
      <c r="B126" s="448"/>
      <c r="C126" s="448"/>
      <c r="D126" s="448"/>
      <c r="E126" s="448"/>
      <c r="F126" s="448"/>
      <c r="G126" s="252">
        <f>SUM(G85+G87+G89+G90+G100+G102+G104+G111+G114+G119+G123)</f>
        <v>23500</v>
      </c>
      <c r="H126" s="252">
        <f t="shared" ref="H126:N126" si="4">SUM(H85+H87+H89+H90+H100+H102+H104+H111+H114+H119+H123)</f>
        <v>8200</v>
      </c>
      <c r="I126" s="252">
        <f t="shared" si="4"/>
        <v>6850</v>
      </c>
      <c r="J126" s="252">
        <f t="shared" si="4"/>
        <v>38580</v>
      </c>
      <c r="K126" s="252">
        <f t="shared" si="4"/>
        <v>127750</v>
      </c>
      <c r="L126" s="252">
        <f t="shared" si="4"/>
        <v>34950</v>
      </c>
      <c r="M126" s="252">
        <f t="shared" si="4"/>
        <v>265150</v>
      </c>
      <c r="N126" s="252">
        <f t="shared" si="4"/>
        <v>504980</v>
      </c>
      <c r="O126" s="305" t="s">
        <v>17</v>
      </c>
      <c r="P126" s="222"/>
      <c r="Q126" s="63"/>
      <c r="R126" s="63"/>
      <c r="S126" s="55"/>
      <c r="T126" s="55"/>
      <c r="U126" s="55"/>
      <c r="V126" s="55"/>
      <c r="W126" s="55"/>
      <c r="X126" s="55"/>
    </row>
    <row r="127" spans="1:24">
      <c r="A127" s="65"/>
      <c r="B127" s="448"/>
      <c r="C127" s="448"/>
      <c r="D127" s="448"/>
      <c r="E127" s="448"/>
      <c r="F127" s="448"/>
      <c r="G127" s="253">
        <f>SUM(G105+G112)</f>
        <v>3000</v>
      </c>
      <c r="H127" s="253">
        <f t="shared" ref="H127:N127" si="5">SUM(H105+H112)</f>
        <v>1500</v>
      </c>
      <c r="I127" s="253">
        <f t="shared" si="5"/>
        <v>1700</v>
      </c>
      <c r="J127" s="253">
        <f t="shared" si="5"/>
        <v>1512</v>
      </c>
      <c r="K127" s="253">
        <f t="shared" si="5"/>
        <v>15112</v>
      </c>
      <c r="L127" s="253">
        <f t="shared" si="5"/>
        <v>0</v>
      </c>
      <c r="M127" s="253">
        <f t="shared" si="5"/>
        <v>1125</v>
      </c>
      <c r="N127" s="253">
        <f t="shared" si="5"/>
        <v>23949</v>
      </c>
      <c r="O127" s="305" t="s">
        <v>70</v>
      </c>
      <c r="P127" s="222"/>
      <c r="Q127" s="63"/>
      <c r="R127" s="63"/>
      <c r="S127" s="55"/>
      <c r="T127" s="55"/>
      <c r="U127" s="55"/>
      <c r="V127" s="55"/>
      <c r="W127" s="55"/>
      <c r="X127" s="55"/>
    </row>
    <row r="128" spans="1:24">
      <c r="A128" s="65"/>
      <c r="B128" s="449" t="s">
        <v>86</v>
      </c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1"/>
      <c r="O128" s="330"/>
      <c r="P128" s="330"/>
      <c r="Q128" s="211"/>
      <c r="R128" s="212"/>
      <c r="S128" s="55"/>
      <c r="T128" s="55"/>
      <c r="U128" s="55"/>
      <c r="V128" s="55"/>
      <c r="W128" s="55"/>
      <c r="X128" s="55"/>
    </row>
    <row r="129" spans="1:24" ht="24">
      <c r="A129" s="65"/>
      <c r="B129" s="268">
        <v>95</v>
      </c>
      <c r="C129" s="309" t="s">
        <v>404</v>
      </c>
      <c r="D129" s="308" t="s">
        <v>410</v>
      </c>
      <c r="E129" s="308" t="s">
        <v>411</v>
      </c>
      <c r="F129" s="307">
        <v>1</v>
      </c>
      <c r="G129" s="254">
        <v>0</v>
      </c>
      <c r="H129" s="254">
        <v>0</v>
      </c>
      <c r="I129" s="254">
        <v>0</v>
      </c>
      <c r="J129" s="254">
        <v>0</v>
      </c>
      <c r="K129" s="254">
        <v>1500</v>
      </c>
      <c r="L129" s="254">
        <v>8000</v>
      </c>
      <c r="M129" s="254">
        <v>2750</v>
      </c>
      <c r="N129" s="254">
        <f>SUM(G129:M129)</f>
        <v>12250</v>
      </c>
      <c r="O129" s="296" t="s">
        <v>59</v>
      </c>
      <c r="P129" s="330"/>
      <c r="Q129" s="95"/>
      <c r="R129" s="212"/>
      <c r="S129" s="55"/>
      <c r="T129" s="55"/>
      <c r="U129" s="55"/>
      <c r="V129" s="55"/>
      <c r="W129" s="55"/>
      <c r="X129" s="55"/>
    </row>
    <row r="130" spans="1:24">
      <c r="A130" s="65"/>
      <c r="B130" s="268">
        <v>96</v>
      </c>
      <c r="C130" s="272" t="s">
        <v>23</v>
      </c>
      <c r="D130" s="361" t="s">
        <v>534</v>
      </c>
      <c r="E130" s="331" t="s">
        <v>160</v>
      </c>
      <c r="F130" s="307">
        <v>1</v>
      </c>
      <c r="G130" s="255">
        <v>2500</v>
      </c>
      <c r="H130" s="255">
        <v>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f>SUM(G130:M130)</f>
        <v>2500</v>
      </c>
      <c r="O130" s="287" t="s">
        <v>17</v>
      </c>
      <c r="P130" s="330"/>
      <c r="Q130" s="95"/>
      <c r="R130" s="212"/>
      <c r="S130" s="55"/>
      <c r="T130" s="55"/>
      <c r="U130" s="55"/>
      <c r="V130" s="55"/>
      <c r="W130" s="55"/>
      <c r="X130" s="55"/>
    </row>
    <row r="131" spans="1:24" ht="24">
      <c r="A131" s="65"/>
      <c r="B131" s="268">
        <v>97</v>
      </c>
      <c r="C131" s="332" t="s">
        <v>215</v>
      </c>
      <c r="D131" s="333" t="s">
        <v>279</v>
      </c>
      <c r="E131" s="333" t="s">
        <v>408</v>
      </c>
      <c r="F131" s="334" t="s">
        <v>71</v>
      </c>
      <c r="G131" s="255">
        <v>1000</v>
      </c>
      <c r="H131" s="255">
        <v>600</v>
      </c>
      <c r="I131" s="255">
        <v>2500</v>
      </c>
      <c r="J131" s="255">
        <v>2200</v>
      </c>
      <c r="K131" s="255">
        <v>5000</v>
      </c>
      <c r="L131" s="255">
        <v>13000</v>
      </c>
      <c r="M131" s="255">
        <v>11000</v>
      </c>
      <c r="N131" s="255">
        <f>SUM(G131:M131)</f>
        <v>35300</v>
      </c>
      <c r="O131" s="287" t="s">
        <v>17</v>
      </c>
      <c r="P131" s="330"/>
      <c r="Q131" s="95"/>
      <c r="R131" s="212"/>
      <c r="S131" s="55"/>
      <c r="T131" s="55"/>
      <c r="U131" s="55"/>
      <c r="V131" s="55"/>
      <c r="W131" s="55"/>
      <c r="X131" s="55"/>
    </row>
    <row r="132" spans="1:24" ht="25.5" customHeight="1">
      <c r="A132" s="65"/>
      <c r="B132" s="268">
        <v>98</v>
      </c>
      <c r="C132" s="332" t="s">
        <v>409</v>
      </c>
      <c r="D132" s="333" t="s">
        <v>113</v>
      </c>
      <c r="E132" s="333" t="s">
        <v>30</v>
      </c>
      <c r="F132" s="334" t="s">
        <v>20</v>
      </c>
      <c r="G132" s="255">
        <v>2000</v>
      </c>
      <c r="H132" s="255">
        <v>800</v>
      </c>
      <c r="I132" s="255">
        <v>0</v>
      </c>
      <c r="J132" s="255">
        <v>4400</v>
      </c>
      <c r="K132" s="255">
        <v>10000</v>
      </c>
      <c r="L132" s="255">
        <v>0</v>
      </c>
      <c r="M132" s="255">
        <v>22000</v>
      </c>
      <c r="N132" s="255">
        <f>SUM(G132:M132)</f>
        <v>39200</v>
      </c>
      <c r="O132" s="287" t="s">
        <v>17</v>
      </c>
      <c r="P132" s="335"/>
      <c r="Q132" s="95"/>
      <c r="R132" s="212"/>
      <c r="S132" s="55"/>
      <c r="T132" s="55"/>
      <c r="U132" s="55"/>
      <c r="V132" s="55"/>
      <c r="W132" s="55"/>
      <c r="X132" s="55"/>
    </row>
    <row r="133" spans="1:24" ht="24.75" customHeight="1">
      <c r="A133" s="65"/>
      <c r="B133" s="268">
        <v>99</v>
      </c>
      <c r="C133" s="309" t="s">
        <v>378</v>
      </c>
      <c r="D133" s="308" t="s">
        <v>39</v>
      </c>
      <c r="E133" s="308" t="s">
        <v>379</v>
      </c>
      <c r="F133" s="307" t="s">
        <v>45</v>
      </c>
      <c r="G133" s="256">
        <v>0</v>
      </c>
      <c r="H133" s="256">
        <v>0</v>
      </c>
      <c r="I133" s="256">
        <v>0</v>
      </c>
      <c r="J133" s="256">
        <v>0</v>
      </c>
      <c r="K133" s="256">
        <v>0</v>
      </c>
      <c r="L133" s="256">
        <v>0</v>
      </c>
      <c r="M133" s="256">
        <v>0</v>
      </c>
      <c r="N133" s="256">
        <v>0</v>
      </c>
      <c r="O133" s="285" t="s">
        <v>257</v>
      </c>
      <c r="P133" s="222"/>
      <c r="Q133" s="207"/>
      <c r="R133" s="212"/>
      <c r="S133" s="55"/>
      <c r="T133" s="55"/>
      <c r="U133" s="55"/>
      <c r="V133" s="55"/>
      <c r="W133" s="55"/>
      <c r="X133" s="55"/>
    </row>
    <row r="134" spans="1:24" ht="24">
      <c r="A134" s="65"/>
      <c r="B134" s="268">
        <v>100</v>
      </c>
      <c r="C134" s="309" t="s">
        <v>126</v>
      </c>
      <c r="D134" s="307" t="s">
        <v>439</v>
      </c>
      <c r="E134" s="307" t="s">
        <v>412</v>
      </c>
      <c r="F134" s="336">
        <v>2</v>
      </c>
      <c r="G134" s="337">
        <v>0</v>
      </c>
      <c r="H134" s="337">
        <v>0</v>
      </c>
      <c r="I134" s="337">
        <v>0</v>
      </c>
      <c r="J134" s="337">
        <v>0</v>
      </c>
      <c r="K134" s="337">
        <v>2000</v>
      </c>
      <c r="L134" s="337">
        <v>16000</v>
      </c>
      <c r="M134" s="337">
        <v>4400</v>
      </c>
      <c r="N134" s="254">
        <f>SUM(G134:M134)</f>
        <v>22400</v>
      </c>
      <c r="O134" s="296" t="s">
        <v>59</v>
      </c>
      <c r="P134" s="222"/>
      <c r="Q134" s="207"/>
      <c r="R134" s="212"/>
      <c r="S134" s="55"/>
      <c r="T134" s="55"/>
      <c r="U134" s="55"/>
      <c r="V134" s="55"/>
      <c r="W134" s="55"/>
      <c r="X134" s="55"/>
    </row>
    <row r="135" spans="1:24" ht="24">
      <c r="A135" s="65"/>
      <c r="B135" s="268">
        <v>101</v>
      </c>
      <c r="C135" s="309" t="s">
        <v>413</v>
      </c>
      <c r="D135" s="307" t="s">
        <v>414</v>
      </c>
      <c r="E135" s="307" t="s">
        <v>415</v>
      </c>
      <c r="F135" s="336">
        <v>1</v>
      </c>
      <c r="G135" s="337">
        <v>0</v>
      </c>
      <c r="H135" s="337">
        <v>0</v>
      </c>
      <c r="I135" s="337">
        <v>0</v>
      </c>
      <c r="J135" s="337">
        <v>0</v>
      </c>
      <c r="K135" s="337">
        <v>1200</v>
      </c>
      <c r="L135" s="337">
        <v>2200</v>
      </c>
      <c r="M135" s="338">
        <v>2200</v>
      </c>
      <c r="N135" s="254">
        <f>SUM(G135:M135)</f>
        <v>5600</v>
      </c>
      <c r="O135" s="296" t="s">
        <v>59</v>
      </c>
      <c r="P135" s="222"/>
      <c r="Q135" s="207"/>
      <c r="R135" s="212"/>
      <c r="S135" s="55"/>
      <c r="T135" s="55"/>
      <c r="U135" s="55"/>
      <c r="V135" s="55"/>
      <c r="W135" s="55"/>
      <c r="X135" s="55"/>
    </row>
    <row r="136" spans="1:24">
      <c r="A136" s="65"/>
      <c r="B136" s="268">
        <v>102</v>
      </c>
      <c r="C136" s="309" t="s">
        <v>416</v>
      </c>
      <c r="D136" s="307" t="s">
        <v>39</v>
      </c>
      <c r="E136" s="307" t="s">
        <v>417</v>
      </c>
      <c r="F136" s="307" t="s">
        <v>418</v>
      </c>
      <c r="G136" s="256">
        <v>0</v>
      </c>
      <c r="H136" s="256">
        <v>0</v>
      </c>
      <c r="I136" s="256">
        <v>0</v>
      </c>
      <c r="J136" s="256">
        <v>0</v>
      </c>
      <c r="K136" s="256">
        <v>0</v>
      </c>
      <c r="L136" s="256">
        <v>0</v>
      </c>
      <c r="M136" s="256">
        <v>0</v>
      </c>
      <c r="N136" s="256">
        <v>0</v>
      </c>
      <c r="O136" s="285" t="s">
        <v>257</v>
      </c>
      <c r="P136" s="222"/>
      <c r="Q136" s="207"/>
      <c r="R136" s="212"/>
      <c r="S136" s="55"/>
      <c r="T136" s="55"/>
      <c r="U136" s="55"/>
      <c r="V136" s="55"/>
      <c r="W136" s="55"/>
      <c r="X136" s="55"/>
    </row>
    <row r="137" spans="1:24" ht="24">
      <c r="A137" s="65"/>
      <c r="B137" s="268">
        <v>103</v>
      </c>
      <c r="C137" s="309" t="s">
        <v>126</v>
      </c>
      <c r="D137" s="307" t="s">
        <v>419</v>
      </c>
      <c r="E137" s="308" t="s">
        <v>526</v>
      </c>
      <c r="F137" s="307">
        <v>1</v>
      </c>
      <c r="G137" s="337">
        <v>0</v>
      </c>
      <c r="H137" s="337">
        <v>0</v>
      </c>
      <c r="I137" s="337">
        <v>0</v>
      </c>
      <c r="J137" s="337">
        <v>0</v>
      </c>
      <c r="K137" s="337">
        <v>1200</v>
      </c>
      <c r="L137" s="337">
        <v>4500</v>
      </c>
      <c r="M137" s="337">
        <v>2200</v>
      </c>
      <c r="N137" s="254">
        <f>SUM(G137:M137)</f>
        <v>7900</v>
      </c>
      <c r="O137" s="296" t="s">
        <v>59</v>
      </c>
      <c r="P137" s="222"/>
      <c r="Q137" s="207"/>
      <c r="R137" s="212"/>
      <c r="S137" s="55"/>
      <c r="T137" s="55"/>
      <c r="U137" s="55"/>
      <c r="V137" s="55"/>
      <c r="W137" s="55"/>
      <c r="X137" s="55"/>
    </row>
    <row r="138" spans="1:24" ht="24">
      <c r="A138" s="65"/>
      <c r="B138" s="268">
        <v>104</v>
      </c>
      <c r="C138" s="309" t="s">
        <v>199</v>
      </c>
      <c r="D138" s="307" t="s">
        <v>420</v>
      </c>
      <c r="E138" s="308" t="s">
        <v>421</v>
      </c>
      <c r="F138" s="307" t="s">
        <v>48</v>
      </c>
      <c r="G138" s="337">
        <v>1200</v>
      </c>
      <c r="H138" s="337">
        <v>800</v>
      </c>
      <c r="I138" s="337">
        <v>4500</v>
      </c>
      <c r="J138" s="337">
        <v>2200</v>
      </c>
      <c r="K138" s="337">
        <v>7200</v>
      </c>
      <c r="L138" s="337">
        <v>26500</v>
      </c>
      <c r="M138" s="337">
        <v>13200</v>
      </c>
      <c r="N138" s="254">
        <f>SUM(G138:M138)</f>
        <v>55600</v>
      </c>
      <c r="O138" s="296" t="s">
        <v>59</v>
      </c>
      <c r="P138" s="222"/>
      <c r="Q138" s="207"/>
      <c r="R138" s="212"/>
      <c r="S138" s="55"/>
      <c r="T138" s="55"/>
      <c r="U138" s="55"/>
      <c r="V138" s="55"/>
      <c r="W138" s="55"/>
      <c r="X138" s="55"/>
    </row>
    <row r="139" spans="1:24" ht="24">
      <c r="A139" s="65"/>
      <c r="B139" s="268">
        <v>105</v>
      </c>
      <c r="C139" s="306" t="s">
        <v>422</v>
      </c>
      <c r="D139" s="307" t="s">
        <v>113</v>
      </c>
      <c r="E139" s="307" t="s">
        <v>250</v>
      </c>
      <c r="F139" s="307">
        <v>150</v>
      </c>
      <c r="G139" s="256">
        <v>0</v>
      </c>
      <c r="H139" s="256">
        <v>0</v>
      </c>
      <c r="I139" s="256">
        <v>0</v>
      </c>
      <c r="J139" s="256">
        <v>0</v>
      </c>
      <c r="K139" s="256">
        <v>0</v>
      </c>
      <c r="L139" s="256">
        <v>0</v>
      </c>
      <c r="M139" s="256">
        <v>0</v>
      </c>
      <c r="N139" s="256">
        <v>0</v>
      </c>
      <c r="O139" s="285" t="s">
        <v>257</v>
      </c>
      <c r="P139" s="222"/>
      <c r="Q139" s="207"/>
      <c r="R139" s="212"/>
      <c r="S139" s="55"/>
      <c r="T139" s="55"/>
      <c r="U139" s="55"/>
      <c r="V139" s="55"/>
      <c r="W139" s="55"/>
      <c r="X139" s="55"/>
    </row>
    <row r="140" spans="1:24">
      <c r="A140" s="65"/>
      <c r="B140" s="268">
        <v>106</v>
      </c>
      <c r="C140" s="309" t="s">
        <v>423</v>
      </c>
      <c r="D140" s="307" t="s">
        <v>18</v>
      </c>
      <c r="E140" s="307" t="s">
        <v>78</v>
      </c>
      <c r="F140" s="307" t="s">
        <v>20</v>
      </c>
      <c r="G140" s="339">
        <v>1500</v>
      </c>
      <c r="H140" s="339">
        <v>600</v>
      </c>
      <c r="I140" s="339">
        <v>0</v>
      </c>
      <c r="J140" s="339">
        <v>3300</v>
      </c>
      <c r="K140" s="339">
        <v>7500</v>
      </c>
      <c r="L140" s="339">
        <v>0</v>
      </c>
      <c r="M140" s="339">
        <v>16500</v>
      </c>
      <c r="N140" s="258">
        <f>SUM(G140:M140)</f>
        <v>29400</v>
      </c>
      <c r="O140" s="287" t="s">
        <v>17</v>
      </c>
      <c r="P140" s="330"/>
      <c r="Q140" s="207"/>
      <c r="R140" s="212"/>
      <c r="S140" s="55"/>
      <c r="T140" s="55"/>
      <c r="U140" s="55"/>
      <c r="V140" s="55"/>
      <c r="W140" s="55"/>
      <c r="X140" s="55"/>
    </row>
    <row r="141" spans="1:24" ht="24">
      <c r="A141" s="65"/>
      <c r="B141" s="268">
        <v>107</v>
      </c>
      <c r="C141" s="309" t="s">
        <v>126</v>
      </c>
      <c r="D141" s="307" t="s">
        <v>424</v>
      </c>
      <c r="E141" s="308" t="s">
        <v>425</v>
      </c>
      <c r="F141" s="336">
        <v>1</v>
      </c>
      <c r="G141" s="337">
        <v>0</v>
      </c>
      <c r="H141" s="337">
        <v>0</v>
      </c>
      <c r="I141" s="337">
        <v>0</v>
      </c>
      <c r="J141" s="337">
        <v>0</v>
      </c>
      <c r="K141" s="337">
        <v>900</v>
      </c>
      <c r="L141" s="337">
        <v>3200</v>
      </c>
      <c r="M141" s="337">
        <v>1650</v>
      </c>
      <c r="N141" s="254">
        <f>SUM(G141:M141)</f>
        <v>5750</v>
      </c>
      <c r="O141" s="296" t="s">
        <v>59</v>
      </c>
      <c r="P141" s="222" t="s">
        <v>462</v>
      </c>
      <c r="Q141" s="207"/>
      <c r="R141" s="212"/>
      <c r="S141" s="55"/>
      <c r="T141" s="55"/>
      <c r="U141" s="55"/>
      <c r="V141" s="55"/>
      <c r="W141" s="55"/>
      <c r="X141" s="55"/>
    </row>
    <row r="142" spans="1:24" ht="24">
      <c r="A142" s="65"/>
      <c r="B142" s="268">
        <v>108</v>
      </c>
      <c r="C142" s="309" t="s">
        <v>397</v>
      </c>
      <c r="D142" s="308" t="s">
        <v>62</v>
      </c>
      <c r="E142" s="308" t="s">
        <v>380</v>
      </c>
      <c r="F142" s="307" t="s">
        <v>20</v>
      </c>
      <c r="G142" s="256">
        <v>0</v>
      </c>
      <c r="H142" s="256">
        <v>0</v>
      </c>
      <c r="I142" s="256">
        <v>0</v>
      </c>
      <c r="J142" s="256">
        <v>0</v>
      </c>
      <c r="K142" s="256">
        <v>0</v>
      </c>
      <c r="L142" s="256">
        <v>0</v>
      </c>
      <c r="M142" s="256">
        <v>0</v>
      </c>
      <c r="N142" s="256">
        <v>0</v>
      </c>
      <c r="O142" s="285" t="s">
        <v>257</v>
      </c>
      <c r="P142" s="222"/>
      <c r="Q142" s="207"/>
      <c r="R142" s="212"/>
      <c r="S142" s="55"/>
      <c r="T142" s="55"/>
      <c r="U142" s="55"/>
      <c r="V142" s="55"/>
      <c r="W142" s="55"/>
      <c r="X142" s="55"/>
    </row>
    <row r="143" spans="1:24">
      <c r="A143" s="65"/>
      <c r="B143" s="268">
        <v>109</v>
      </c>
      <c r="C143" s="309" t="s">
        <v>426</v>
      </c>
      <c r="D143" s="307" t="s">
        <v>166</v>
      </c>
      <c r="E143" s="307" t="s">
        <v>417</v>
      </c>
      <c r="F143" s="307" t="s">
        <v>418</v>
      </c>
      <c r="G143" s="256">
        <v>0</v>
      </c>
      <c r="H143" s="256">
        <v>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85" t="s">
        <v>257</v>
      </c>
      <c r="P143" s="222"/>
      <c r="Q143" s="207"/>
      <c r="R143" s="212"/>
      <c r="S143" s="55"/>
      <c r="T143" s="55"/>
      <c r="U143" s="55"/>
      <c r="V143" s="55"/>
      <c r="W143" s="55"/>
      <c r="X143" s="55"/>
    </row>
    <row r="144" spans="1:24">
      <c r="A144" s="65"/>
      <c r="B144" s="452">
        <v>110</v>
      </c>
      <c r="C144" s="454" t="s">
        <v>23</v>
      </c>
      <c r="D144" s="456" t="s">
        <v>73</v>
      </c>
      <c r="E144" s="308" t="s">
        <v>427</v>
      </c>
      <c r="F144" s="307" t="s">
        <v>45</v>
      </c>
      <c r="G144" s="340">
        <v>3750</v>
      </c>
      <c r="H144" s="340">
        <v>1500</v>
      </c>
      <c r="I144" s="340">
        <v>0</v>
      </c>
      <c r="J144" s="340">
        <v>8250</v>
      </c>
      <c r="K144" s="340">
        <v>37500</v>
      </c>
      <c r="L144" s="340">
        <v>0</v>
      </c>
      <c r="M144" s="340">
        <v>85200</v>
      </c>
      <c r="N144" s="255">
        <f>SUM(G144:M144)</f>
        <v>136200</v>
      </c>
      <c r="O144" s="287" t="s">
        <v>17</v>
      </c>
      <c r="P144" s="341"/>
      <c r="Q144" s="207"/>
      <c r="R144" s="212"/>
      <c r="S144" s="55"/>
      <c r="T144" s="55"/>
      <c r="U144" s="55"/>
      <c r="V144" s="55"/>
      <c r="W144" s="55"/>
      <c r="X144" s="55"/>
    </row>
    <row r="145" spans="1:24">
      <c r="A145" s="65"/>
      <c r="B145" s="453"/>
      <c r="C145" s="455"/>
      <c r="D145" s="457"/>
      <c r="E145" s="308" t="s">
        <v>84</v>
      </c>
      <c r="F145" s="307" t="s">
        <v>45</v>
      </c>
      <c r="G145" s="342">
        <v>2000</v>
      </c>
      <c r="H145" s="342">
        <v>2000</v>
      </c>
      <c r="I145" s="342">
        <v>0</v>
      </c>
      <c r="J145" s="342">
        <v>150</v>
      </c>
      <c r="K145" s="342">
        <v>20000</v>
      </c>
      <c r="L145" s="342">
        <v>0</v>
      </c>
      <c r="M145" s="342">
        <v>1500</v>
      </c>
      <c r="N145" s="343">
        <f>SUM(G145:M145)</f>
        <v>25650</v>
      </c>
      <c r="O145" s="344" t="s">
        <v>70</v>
      </c>
      <c r="P145" s="222" t="s">
        <v>462</v>
      </c>
      <c r="Q145" s="207"/>
      <c r="R145" s="212"/>
      <c r="S145" s="55"/>
      <c r="T145" s="55"/>
      <c r="U145" s="55"/>
      <c r="V145" s="55"/>
      <c r="W145" s="55"/>
      <c r="X145" s="55"/>
    </row>
    <row r="146" spans="1:24">
      <c r="A146" s="65"/>
      <c r="B146" s="268">
        <v>111</v>
      </c>
      <c r="C146" s="345" t="s">
        <v>433</v>
      </c>
      <c r="D146" s="346" t="s">
        <v>381</v>
      </c>
      <c r="E146" s="308" t="s">
        <v>250</v>
      </c>
      <c r="F146" s="307" t="s">
        <v>45</v>
      </c>
      <c r="G146" s="347">
        <v>0</v>
      </c>
      <c r="H146" s="347">
        <v>0</v>
      </c>
      <c r="I146" s="347">
        <v>0</v>
      </c>
      <c r="J146" s="347">
        <v>0</v>
      </c>
      <c r="K146" s="347">
        <v>0</v>
      </c>
      <c r="L146" s="347">
        <v>0</v>
      </c>
      <c r="M146" s="347">
        <v>0</v>
      </c>
      <c r="N146" s="348">
        <v>0</v>
      </c>
      <c r="O146" s="349" t="s">
        <v>257</v>
      </c>
      <c r="P146" s="222"/>
      <c r="Q146" s="207"/>
      <c r="R146" s="212"/>
      <c r="S146" s="55"/>
      <c r="T146" s="55"/>
      <c r="U146" s="55"/>
      <c r="V146" s="55"/>
      <c r="W146" s="55"/>
      <c r="X146" s="55"/>
    </row>
    <row r="147" spans="1:24" ht="24">
      <c r="A147" s="65"/>
      <c r="B147" s="268">
        <v>112</v>
      </c>
      <c r="C147" s="307" t="s">
        <v>404</v>
      </c>
      <c r="D147" s="307" t="s">
        <v>428</v>
      </c>
      <c r="E147" s="307" t="s">
        <v>80</v>
      </c>
      <c r="F147" s="307">
        <v>2</v>
      </c>
      <c r="G147" s="257">
        <v>0</v>
      </c>
      <c r="H147" s="257">
        <v>0</v>
      </c>
      <c r="I147" s="257">
        <v>0</v>
      </c>
      <c r="J147" s="257">
        <v>0</v>
      </c>
      <c r="K147" s="257">
        <v>2400</v>
      </c>
      <c r="L147" s="257">
        <v>5000</v>
      </c>
      <c r="M147" s="257">
        <v>4400</v>
      </c>
      <c r="N147" s="257">
        <f>SUM(G147:M147)</f>
        <v>11800</v>
      </c>
      <c r="O147" s="350" t="s">
        <v>59</v>
      </c>
      <c r="P147" s="222" t="s">
        <v>462</v>
      </c>
      <c r="Q147" s="207"/>
      <c r="R147" s="212"/>
      <c r="S147" s="55"/>
      <c r="T147" s="55"/>
      <c r="U147" s="55"/>
      <c r="V147" s="55"/>
      <c r="W147" s="55"/>
      <c r="X147" s="55"/>
    </row>
    <row r="148" spans="1:24" ht="24">
      <c r="A148" s="65"/>
      <c r="B148" s="268">
        <v>113</v>
      </c>
      <c r="C148" s="308" t="s">
        <v>406</v>
      </c>
      <c r="D148" s="307" t="s">
        <v>407</v>
      </c>
      <c r="E148" s="334" t="s">
        <v>80</v>
      </c>
      <c r="F148" s="334" t="s">
        <v>45</v>
      </c>
      <c r="G148" s="258">
        <v>1000</v>
      </c>
      <c r="H148" s="258">
        <v>600</v>
      </c>
      <c r="I148" s="258">
        <v>2300</v>
      </c>
      <c r="J148" s="258">
        <v>2200</v>
      </c>
      <c r="K148" s="258">
        <v>10000</v>
      </c>
      <c r="L148" s="258">
        <v>23700</v>
      </c>
      <c r="M148" s="258">
        <v>22000</v>
      </c>
      <c r="N148" s="258">
        <f>SUM(G148:M148)</f>
        <v>61800</v>
      </c>
      <c r="O148" s="270" t="s">
        <v>17</v>
      </c>
      <c r="P148" s="330"/>
      <c r="Q148" s="207"/>
      <c r="R148" s="212"/>
      <c r="S148" s="55"/>
      <c r="T148" s="55"/>
      <c r="U148" s="55"/>
      <c r="V148" s="55"/>
      <c r="W148" s="55"/>
      <c r="X148" s="55"/>
    </row>
    <row r="149" spans="1:24" ht="24">
      <c r="A149" s="65"/>
      <c r="B149" s="268">
        <v>114</v>
      </c>
      <c r="C149" s="331" t="s">
        <v>429</v>
      </c>
      <c r="D149" s="331" t="s">
        <v>440</v>
      </c>
      <c r="E149" s="351" t="s">
        <v>405</v>
      </c>
      <c r="F149" s="307" t="s">
        <v>71</v>
      </c>
      <c r="G149" s="257">
        <v>2400</v>
      </c>
      <c r="H149" s="257">
        <v>1200</v>
      </c>
      <c r="I149" s="257">
        <v>4800</v>
      </c>
      <c r="J149" s="257">
        <v>4400</v>
      </c>
      <c r="K149" s="257">
        <v>12000</v>
      </c>
      <c r="L149" s="257">
        <v>10600</v>
      </c>
      <c r="M149" s="257">
        <v>22000</v>
      </c>
      <c r="N149" s="257">
        <f>SUM(G149:M149)</f>
        <v>57400</v>
      </c>
      <c r="O149" s="350" t="s">
        <v>59</v>
      </c>
      <c r="P149" s="352"/>
      <c r="Q149" s="209"/>
      <c r="R149" s="212"/>
      <c r="S149" s="55"/>
      <c r="T149" s="55"/>
      <c r="U149" s="55"/>
      <c r="V149" s="55"/>
      <c r="W149" s="55"/>
      <c r="X149" s="55"/>
    </row>
    <row r="150" spans="1:24" ht="24">
      <c r="A150" s="65"/>
      <c r="B150" s="268">
        <v>115</v>
      </c>
      <c r="C150" s="282" t="s">
        <v>26</v>
      </c>
      <c r="D150" s="282" t="s">
        <v>27</v>
      </c>
      <c r="E150" s="282" t="s">
        <v>437</v>
      </c>
      <c r="F150" s="334" t="s">
        <v>34</v>
      </c>
      <c r="G150" s="258">
        <v>3750</v>
      </c>
      <c r="H150" s="258">
        <v>1500</v>
      </c>
      <c r="I150" s="258">
        <v>0</v>
      </c>
      <c r="J150" s="258">
        <v>8250</v>
      </c>
      <c r="K150" s="258">
        <v>15000</v>
      </c>
      <c r="L150" s="258">
        <v>0</v>
      </c>
      <c r="M150" s="258">
        <v>33000</v>
      </c>
      <c r="N150" s="258">
        <f>SUM(G150:M150)</f>
        <v>61500</v>
      </c>
      <c r="O150" s="270" t="s">
        <v>17</v>
      </c>
      <c r="P150" s="226" t="s">
        <v>462</v>
      </c>
      <c r="Q150" s="13"/>
      <c r="R150" s="212"/>
      <c r="S150" s="55"/>
      <c r="T150" s="55"/>
      <c r="U150" s="55"/>
      <c r="V150" s="55"/>
      <c r="W150" s="55"/>
      <c r="X150" s="55"/>
    </row>
    <row r="151" spans="1:24">
      <c r="A151" s="65"/>
      <c r="B151" s="268">
        <v>116</v>
      </c>
      <c r="C151" s="282" t="s">
        <v>377</v>
      </c>
      <c r="D151" s="282" t="s">
        <v>46</v>
      </c>
      <c r="E151" s="282" t="s">
        <v>84</v>
      </c>
      <c r="F151" s="334" t="s">
        <v>20</v>
      </c>
      <c r="G151" s="259">
        <v>0</v>
      </c>
      <c r="H151" s="259">
        <v>0</v>
      </c>
      <c r="I151" s="259">
        <v>0</v>
      </c>
      <c r="J151" s="259">
        <v>0</v>
      </c>
      <c r="K151" s="259">
        <v>0</v>
      </c>
      <c r="L151" s="259">
        <v>0</v>
      </c>
      <c r="M151" s="259">
        <v>0</v>
      </c>
      <c r="N151" s="259">
        <v>0</v>
      </c>
      <c r="O151" s="282" t="s">
        <v>257</v>
      </c>
      <c r="P151" s="226"/>
      <c r="Q151" s="213"/>
      <c r="R151" s="212"/>
      <c r="S151" s="55"/>
      <c r="T151" s="55"/>
      <c r="U151" s="55"/>
      <c r="V151" s="55"/>
      <c r="W151" s="55"/>
      <c r="X151" s="55"/>
    </row>
    <row r="152" spans="1:24" ht="24">
      <c r="A152" s="65"/>
      <c r="B152" s="458" t="s">
        <v>31</v>
      </c>
      <c r="C152" s="459"/>
      <c r="D152" s="459"/>
      <c r="E152" s="459"/>
      <c r="F152" s="460"/>
      <c r="G152" s="260">
        <f>SUM(G129+G134+G135+G137+G138+G141+G147+G149)</f>
        <v>3600</v>
      </c>
      <c r="H152" s="260">
        <f t="shared" ref="H152:N152" si="6">SUM(H129+H134+H135+H137+H138+H141+H147+H149)</f>
        <v>2000</v>
      </c>
      <c r="I152" s="260">
        <f t="shared" si="6"/>
        <v>9300</v>
      </c>
      <c r="J152" s="260">
        <f t="shared" si="6"/>
        <v>6600</v>
      </c>
      <c r="K152" s="260">
        <f t="shared" si="6"/>
        <v>28400</v>
      </c>
      <c r="L152" s="260">
        <f t="shared" si="6"/>
        <v>76000</v>
      </c>
      <c r="M152" s="260">
        <f t="shared" si="6"/>
        <v>52800</v>
      </c>
      <c r="N152" s="260">
        <f t="shared" si="6"/>
        <v>178700</v>
      </c>
      <c r="O152" s="353" t="s">
        <v>59</v>
      </c>
      <c r="P152" s="354"/>
      <c r="Q152" s="210"/>
      <c r="R152" s="55"/>
      <c r="S152" s="55"/>
      <c r="T152" s="55"/>
      <c r="U152" s="55"/>
      <c r="V152" s="55"/>
      <c r="W152" s="55"/>
      <c r="X152" s="55"/>
    </row>
    <row r="153" spans="1:24">
      <c r="A153" s="65"/>
      <c r="B153" s="461"/>
      <c r="C153" s="462"/>
      <c r="D153" s="462"/>
      <c r="E153" s="462"/>
      <c r="F153" s="463"/>
      <c r="G153" s="260">
        <f>SUM(G130+G131+G132+G140+G144+G148+G150)</f>
        <v>15500</v>
      </c>
      <c r="H153" s="260">
        <f t="shared" ref="H153:N153" si="7">SUM(H130+H131+H132+H140+H144+H148+H150)</f>
        <v>5600</v>
      </c>
      <c r="I153" s="260">
        <f t="shared" si="7"/>
        <v>4800</v>
      </c>
      <c r="J153" s="260">
        <f t="shared" si="7"/>
        <v>28600</v>
      </c>
      <c r="K153" s="260">
        <f t="shared" si="7"/>
        <v>85000</v>
      </c>
      <c r="L153" s="260">
        <f t="shared" si="7"/>
        <v>36700</v>
      </c>
      <c r="M153" s="260">
        <f t="shared" si="7"/>
        <v>189700</v>
      </c>
      <c r="N153" s="260">
        <f t="shared" si="7"/>
        <v>365900</v>
      </c>
      <c r="O153" s="353" t="s">
        <v>17</v>
      </c>
      <c r="P153" s="354"/>
      <c r="Q153" s="210"/>
      <c r="R153" s="55"/>
      <c r="S153" s="55"/>
      <c r="T153" s="55"/>
      <c r="U153" s="55"/>
      <c r="V153" s="55"/>
      <c r="W153" s="55"/>
      <c r="X153" s="55"/>
    </row>
    <row r="154" spans="1:24">
      <c r="A154" s="65"/>
      <c r="B154" s="464"/>
      <c r="C154" s="465"/>
      <c r="D154" s="465"/>
      <c r="E154" s="465"/>
      <c r="F154" s="466"/>
      <c r="G154" s="260">
        <f>SUM(G145+G146)</f>
        <v>2000</v>
      </c>
      <c r="H154" s="260">
        <f t="shared" ref="H154:N154" si="8">SUM(H145+H146)</f>
        <v>2000</v>
      </c>
      <c r="I154" s="260">
        <f t="shared" si="8"/>
        <v>0</v>
      </c>
      <c r="J154" s="260">
        <f t="shared" si="8"/>
        <v>150</v>
      </c>
      <c r="K154" s="260">
        <f t="shared" si="8"/>
        <v>20000</v>
      </c>
      <c r="L154" s="260">
        <f t="shared" si="8"/>
        <v>0</v>
      </c>
      <c r="M154" s="260">
        <f t="shared" si="8"/>
        <v>1500</v>
      </c>
      <c r="N154" s="260">
        <f t="shared" si="8"/>
        <v>25650</v>
      </c>
      <c r="O154" s="353" t="s">
        <v>70</v>
      </c>
      <c r="P154" s="354"/>
      <c r="Q154" s="210"/>
      <c r="R154" s="55"/>
      <c r="S154" s="55"/>
      <c r="T154" s="55"/>
      <c r="U154" s="55"/>
      <c r="V154" s="55"/>
      <c r="W154" s="55"/>
      <c r="X154" s="55"/>
    </row>
    <row r="155" spans="1:24">
      <c r="A155" s="65"/>
      <c r="B155" s="355">
        <v>1</v>
      </c>
      <c r="C155" s="355">
        <v>2</v>
      </c>
      <c r="D155" s="355">
        <v>3</v>
      </c>
      <c r="E155" s="355">
        <v>4</v>
      </c>
      <c r="F155" s="355">
        <v>5</v>
      </c>
      <c r="G155" s="227">
        <v>6</v>
      </c>
      <c r="H155" s="227">
        <v>7</v>
      </c>
      <c r="I155" s="227">
        <v>8</v>
      </c>
      <c r="J155" s="227">
        <v>9</v>
      </c>
      <c r="K155" s="227">
        <v>10</v>
      </c>
      <c r="L155" s="227">
        <v>11</v>
      </c>
      <c r="M155" s="227">
        <v>12</v>
      </c>
      <c r="N155" s="227">
        <v>13</v>
      </c>
      <c r="O155" s="356">
        <v>14</v>
      </c>
      <c r="P155" s="227">
        <v>15</v>
      </c>
      <c r="Q155" s="210"/>
      <c r="R155" s="55"/>
      <c r="S155" s="55"/>
      <c r="T155" s="55"/>
      <c r="U155" s="55"/>
      <c r="V155" s="55"/>
      <c r="W155" s="55"/>
      <c r="X155" s="55"/>
    </row>
    <row r="156" spans="1:24" ht="72">
      <c r="A156" s="65"/>
      <c r="B156" s="355">
        <v>117</v>
      </c>
      <c r="C156" s="358" t="s">
        <v>531</v>
      </c>
      <c r="D156" s="282" t="s">
        <v>532</v>
      </c>
      <c r="E156" s="355"/>
      <c r="F156" s="308" t="s">
        <v>533</v>
      </c>
      <c r="G156" s="360">
        <v>0</v>
      </c>
      <c r="H156" s="360">
        <v>0</v>
      </c>
      <c r="I156" s="360">
        <v>0</v>
      </c>
      <c r="J156" s="360">
        <v>0</v>
      </c>
      <c r="K156" s="360">
        <v>0</v>
      </c>
      <c r="L156" s="360">
        <v>0</v>
      </c>
      <c r="M156" s="360">
        <v>0</v>
      </c>
      <c r="N156" s="360">
        <v>0</v>
      </c>
      <c r="O156" s="282" t="s">
        <v>257</v>
      </c>
      <c r="P156" s="227"/>
      <c r="Q156" s="210"/>
      <c r="R156" s="55"/>
      <c r="S156" s="55"/>
      <c r="T156" s="55"/>
      <c r="U156" s="55"/>
      <c r="V156" s="55"/>
      <c r="W156" s="55"/>
      <c r="X156" s="55"/>
    </row>
    <row r="157" spans="1:24" ht="24">
      <c r="A157" s="65"/>
      <c r="B157" s="441" t="s">
        <v>49</v>
      </c>
      <c r="C157" s="442"/>
      <c r="D157" s="442"/>
      <c r="E157" s="442"/>
      <c r="F157" s="443"/>
      <c r="G157" s="260">
        <f t="shared" ref="G157:N157" si="9">SUM(G80+G125+G152)</f>
        <v>13350</v>
      </c>
      <c r="H157" s="260">
        <f t="shared" si="9"/>
        <v>3100</v>
      </c>
      <c r="I157" s="260">
        <f t="shared" si="9"/>
        <v>26300</v>
      </c>
      <c r="J157" s="260">
        <f t="shared" si="9"/>
        <v>11550</v>
      </c>
      <c r="K157" s="260">
        <f t="shared" si="9"/>
        <v>101400</v>
      </c>
      <c r="L157" s="260">
        <f t="shared" si="9"/>
        <v>128500</v>
      </c>
      <c r="M157" s="260">
        <f t="shared" si="9"/>
        <v>99550</v>
      </c>
      <c r="N157" s="260">
        <f t="shared" si="9"/>
        <v>383750</v>
      </c>
      <c r="O157" s="353" t="s">
        <v>59</v>
      </c>
      <c r="P157" s="357"/>
      <c r="Q157" s="63"/>
      <c r="R157" s="55"/>
      <c r="S157" s="63"/>
      <c r="T157" s="58"/>
      <c r="U157" s="55"/>
      <c r="V157" s="55"/>
      <c r="W157" s="55"/>
      <c r="X157" s="55"/>
    </row>
    <row r="158" spans="1:24">
      <c r="A158" s="65"/>
      <c r="B158" s="444"/>
      <c r="C158" s="445"/>
      <c r="D158" s="445"/>
      <c r="E158" s="445"/>
      <c r="F158" s="446"/>
      <c r="G158" s="260">
        <f>SUM(G81+G126+G153)</f>
        <v>77000</v>
      </c>
      <c r="H158" s="260">
        <f t="shared" ref="H158:N158" si="10">SUM(H81+H126+H153)</f>
        <v>22600</v>
      </c>
      <c r="I158" s="260">
        <f t="shared" si="10"/>
        <v>11650</v>
      </c>
      <c r="J158" s="260">
        <f t="shared" si="10"/>
        <v>108680</v>
      </c>
      <c r="K158" s="260">
        <f t="shared" si="10"/>
        <v>358500</v>
      </c>
      <c r="L158" s="260">
        <f t="shared" si="10"/>
        <v>92650</v>
      </c>
      <c r="M158" s="260">
        <f t="shared" si="10"/>
        <v>747600</v>
      </c>
      <c r="N158" s="260">
        <f t="shared" si="10"/>
        <v>1418680</v>
      </c>
      <c r="O158" s="353" t="s">
        <v>17</v>
      </c>
      <c r="P158" s="357"/>
      <c r="Q158" s="63"/>
      <c r="R158" s="63"/>
      <c r="S158" s="55"/>
      <c r="T158" s="63"/>
      <c r="U158" s="55"/>
      <c r="V158" s="55"/>
      <c r="W158" s="55"/>
      <c r="X158" s="55"/>
    </row>
    <row r="159" spans="1:24">
      <c r="A159" s="65"/>
      <c r="B159" s="444"/>
      <c r="C159" s="445"/>
      <c r="D159" s="445"/>
      <c r="E159" s="445"/>
      <c r="F159" s="446"/>
      <c r="G159" s="260">
        <f t="shared" ref="G159:N159" si="11">SUM(G82+G127+G154)</f>
        <v>15500</v>
      </c>
      <c r="H159" s="260">
        <f t="shared" si="11"/>
        <v>12600</v>
      </c>
      <c r="I159" s="260">
        <f t="shared" si="11"/>
        <v>34750</v>
      </c>
      <c r="J159" s="260">
        <f t="shared" si="11"/>
        <v>11093</v>
      </c>
      <c r="K159" s="260">
        <f t="shared" si="11"/>
        <v>125412</v>
      </c>
      <c r="L159" s="260">
        <f t="shared" si="11"/>
        <v>86550</v>
      </c>
      <c r="M159" s="260">
        <f t="shared" si="11"/>
        <v>36693</v>
      </c>
      <c r="N159" s="260">
        <f t="shared" si="11"/>
        <v>322598</v>
      </c>
      <c r="O159" s="353" t="s">
        <v>70</v>
      </c>
      <c r="P159" s="357"/>
      <c r="Q159" s="64"/>
      <c r="R159" s="63"/>
      <c r="S159" s="63"/>
      <c r="T159" s="55"/>
      <c r="U159" s="55"/>
      <c r="V159" s="55"/>
      <c r="W159" s="55"/>
      <c r="X159" s="55"/>
    </row>
    <row r="160" spans="1:24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64"/>
      <c r="R160" s="60"/>
    </row>
    <row r="161" spans="2:19">
      <c r="B161" s="20"/>
      <c r="C161" s="20" t="s">
        <v>540</v>
      </c>
      <c r="D161" s="20"/>
      <c r="E161" s="20"/>
      <c r="F161" s="20" t="s">
        <v>51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64"/>
      <c r="R161" s="60"/>
      <c r="S161" s="60"/>
    </row>
    <row r="162" spans="2:19">
      <c r="N162" s="20" t="s">
        <v>541</v>
      </c>
      <c r="O162" s="20"/>
      <c r="Q162" s="64"/>
      <c r="R162" s="60"/>
      <c r="S162" s="60"/>
    </row>
    <row r="163" spans="2:19">
      <c r="Q163" s="64"/>
      <c r="R163" s="60"/>
      <c r="S163" s="60"/>
    </row>
    <row r="164" spans="2:19">
      <c r="Q164" s="64"/>
      <c r="R164" s="60"/>
      <c r="S164" s="60"/>
    </row>
    <row r="165" spans="2:19">
      <c r="Q165" s="64"/>
      <c r="R165" s="60"/>
      <c r="S165" s="60"/>
    </row>
    <row r="166" spans="2:19">
      <c r="Q166" s="64"/>
      <c r="R166" s="60"/>
      <c r="S166" s="60"/>
    </row>
    <row r="167" spans="2:19">
      <c r="Q167" s="64"/>
      <c r="R167" s="60"/>
      <c r="S167" s="60"/>
    </row>
    <row r="168" spans="2:19">
      <c r="Q168" s="64"/>
      <c r="R168" s="60"/>
      <c r="S168" s="60"/>
    </row>
    <row r="169" spans="2:19"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64"/>
      <c r="R169" s="60"/>
      <c r="S169" s="60"/>
    </row>
    <row r="170" spans="2:19"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64"/>
      <c r="R170" s="60"/>
    </row>
    <row r="171" spans="2:19"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64"/>
      <c r="R171" s="60"/>
    </row>
    <row r="172" spans="2:19"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R172" s="6"/>
    </row>
    <row r="173" spans="2:19"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</row>
    <row r="174" spans="2:19"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</row>
    <row r="175" spans="2:19"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</row>
    <row r="176" spans="2:19"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</row>
    <row r="177" spans="3:16"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</row>
    <row r="178" spans="3:16"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</row>
    <row r="179" spans="3:16"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</row>
    <row r="180" spans="3:16"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</row>
    <row r="181" spans="3:16"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</row>
    <row r="182" spans="3:16">
      <c r="C182" s="36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</row>
    <row r="183" spans="3:16">
      <c r="C183" s="36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</row>
    <row r="184" spans="3:16">
      <c r="C184" s="36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  <c r="P184" s="366"/>
    </row>
    <row r="185" spans="3:16"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</row>
    <row r="186" spans="3:16"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</row>
    <row r="187" spans="3:16"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</row>
    <row r="188" spans="3:16">
      <c r="C188" s="36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</row>
    <row r="189" spans="3:16"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</row>
    <row r="190" spans="3:16"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</row>
    <row r="191" spans="3:16"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</row>
    <row r="192" spans="3:16">
      <c r="C192" s="36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</row>
    <row r="193" spans="3:16"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</row>
    <row r="194" spans="3:16">
      <c r="D194" s="51"/>
      <c r="E194" s="51"/>
      <c r="F194" s="51"/>
      <c r="G194" s="131"/>
      <c r="H194" s="131"/>
      <c r="I194" s="131"/>
      <c r="J194" s="131"/>
      <c r="K194" s="131"/>
      <c r="L194" s="131"/>
      <c r="M194" s="131"/>
      <c r="N194" s="131"/>
      <c r="O194" s="265"/>
    </row>
  </sheetData>
  <mergeCells count="62">
    <mergeCell ref="B100:B101"/>
    <mergeCell ref="C100:C101"/>
    <mergeCell ref="B78:P78"/>
    <mergeCell ref="D100:D101"/>
    <mergeCell ref="E100:E101"/>
    <mergeCell ref="F100:F101"/>
    <mergeCell ref="C61:C63"/>
    <mergeCell ref="D61:D63"/>
    <mergeCell ref="E61:E62"/>
    <mergeCell ref="F61:F62"/>
    <mergeCell ref="B83:P83"/>
    <mergeCell ref="B80:F82"/>
    <mergeCell ref="B61:B63"/>
    <mergeCell ref="N1:P1"/>
    <mergeCell ref="N2:P2"/>
    <mergeCell ref="N4:P4"/>
    <mergeCell ref="N5:P5"/>
    <mergeCell ref="B6:P6"/>
    <mergeCell ref="U13:X13"/>
    <mergeCell ref="E7:E8"/>
    <mergeCell ref="F7:F8"/>
    <mergeCell ref="G7:J7"/>
    <mergeCell ref="B54:B56"/>
    <mergeCell ref="C54:C56"/>
    <mergeCell ref="D54:D56"/>
    <mergeCell ref="B7:B8"/>
    <mergeCell ref="C7:C8"/>
    <mergeCell ref="D7:D8"/>
    <mergeCell ref="B10:N10"/>
    <mergeCell ref="C40:O40"/>
    <mergeCell ref="K7:N7"/>
    <mergeCell ref="O7:O8"/>
    <mergeCell ref="P7:P8"/>
    <mergeCell ref="P114:P115"/>
    <mergeCell ref="B104:B105"/>
    <mergeCell ref="C104:C105"/>
    <mergeCell ref="D104:D105"/>
    <mergeCell ref="B111:B112"/>
    <mergeCell ref="C111:C112"/>
    <mergeCell ref="D111:D112"/>
    <mergeCell ref="B114:B115"/>
    <mergeCell ref="C114:C115"/>
    <mergeCell ref="D114:D115"/>
    <mergeCell ref="E114:E115"/>
    <mergeCell ref="F114:F115"/>
    <mergeCell ref="B123:B124"/>
    <mergeCell ref="C123:C124"/>
    <mergeCell ref="D123:D124"/>
    <mergeCell ref="E123:E124"/>
    <mergeCell ref="P123:P124"/>
    <mergeCell ref="B119:B120"/>
    <mergeCell ref="C119:C120"/>
    <mergeCell ref="D119:D120"/>
    <mergeCell ref="E119:E120"/>
    <mergeCell ref="P119:P120"/>
    <mergeCell ref="B157:F159"/>
    <mergeCell ref="B125:F127"/>
    <mergeCell ref="B128:N128"/>
    <mergeCell ref="B144:B145"/>
    <mergeCell ref="C144:C145"/>
    <mergeCell ref="D144:D145"/>
    <mergeCell ref="B152:F154"/>
  </mergeCells>
  <pageMargins left="0.39370078740157483" right="0.39370078740157483" top="0.35433070866141736" bottom="0.35433070866141736" header="0.31496062992125984" footer="0.31496062992125984"/>
  <pageSetup paperSize="9" scale="65" orientation="landscape" r:id="rId1"/>
  <rowBreaks count="4" manualBreakCount="4">
    <brk id="38" min="1" max="23" man="1"/>
    <brk id="76" min="1" max="23" man="1"/>
    <brk id="115" min="1" max="23" man="1"/>
    <brk id="154" min="1" max="23" man="1"/>
  </rowBreaks>
  <colBreaks count="1" manualBreakCount="1">
    <brk id="16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КСММ2012</vt:lpstr>
      <vt:lpstr>КСММ 2013 от 26 дек</vt:lpstr>
      <vt:lpstr>для ГАИ и Иванова</vt:lpstr>
      <vt:lpstr>календарь на 2014г. без аренды </vt:lpstr>
      <vt:lpstr>'календарь на 2014г. без аренды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Charkova</cp:lastModifiedBy>
  <cp:lastPrinted>2013-12-23T08:16:18Z</cp:lastPrinted>
  <dcterms:created xsi:type="dcterms:W3CDTF">1996-10-08T23:32:33Z</dcterms:created>
  <dcterms:modified xsi:type="dcterms:W3CDTF">2014-01-10T09:34:23Z</dcterms:modified>
</cp:coreProperties>
</file>