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80" windowWidth="9720" windowHeight="7260" firstSheet="3" activeTab="3"/>
  </bookViews>
  <sheets>
    <sheet name="КСММ2012" sheetId="1" r:id="rId1"/>
    <sheet name="КСММ 2013 от 26 дек" sheetId="3" r:id="rId2"/>
    <sheet name="для ГАИ и Иванова" sheetId="8" r:id="rId3"/>
    <sheet name="календарь на 2014г. без аренды " sheetId="12" r:id="rId4"/>
  </sheets>
  <definedNames>
    <definedName name="_xlnm.Print_Area" localSheetId="3">'календарь на 2014г. без аренды '!$B$1:$X$166</definedName>
  </definedNames>
  <calcPr calcId="125725"/>
</workbook>
</file>

<file path=xl/calcChain.xml><?xml version="1.0" encoding="utf-8"?>
<calcChain xmlns="http://schemas.openxmlformats.org/spreadsheetml/2006/main">
  <c r="N11" i="12"/>
  <c r="N12"/>
  <c r="N13"/>
  <c r="N14"/>
  <c r="N18"/>
  <c r="N19"/>
  <c r="N21"/>
  <c r="N22"/>
  <c r="N23"/>
  <c r="N25"/>
  <c r="N28"/>
  <c r="N33"/>
  <c r="N34"/>
  <c r="N35"/>
  <c r="N38"/>
  <c r="N42"/>
  <c r="N44"/>
  <c r="N45"/>
  <c r="N46"/>
  <c r="N54"/>
  <c r="N55"/>
  <c r="N56"/>
  <c r="N59"/>
  <c r="N60"/>
  <c r="N61"/>
  <c r="N62"/>
  <c r="N63"/>
  <c r="N65"/>
  <c r="N68"/>
  <c r="N69"/>
  <c r="N72"/>
  <c r="N75"/>
  <c r="N76"/>
  <c r="N79"/>
  <c r="G80"/>
  <c r="H80"/>
  <c r="I80"/>
  <c r="J80"/>
  <c r="K80"/>
  <c r="L80"/>
  <c r="M80"/>
  <c r="N80"/>
  <c r="G81"/>
  <c r="H81"/>
  <c r="I81"/>
  <c r="J81"/>
  <c r="K81"/>
  <c r="L81"/>
  <c r="M81"/>
  <c r="N81"/>
  <c r="G82"/>
  <c r="H82"/>
  <c r="I82"/>
  <c r="K82"/>
  <c r="L82"/>
  <c r="M82"/>
  <c r="N82"/>
  <c r="N85"/>
  <c r="N87"/>
  <c r="N89"/>
  <c r="N90"/>
  <c r="N100"/>
  <c r="N101"/>
  <c r="N102"/>
  <c r="N104"/>
  <c r="N105"/>
  <c r="N111"/>
  <c r="N112"/>
  <c r="N114"/>
  <c r="N115"/>
  <c r="N119"/>
  <c r="N120"/>
  <c r="N122"/>
  <c r="N123"/>
  <c r="N124"/>
  <c r="G125"/>
  <c r="H125"/>
  <c r="I125"/>
  <c r="J125"/>
  <c r="K125"/>
  <c r="L125"/>
  <c r="M125"/>
  <c r="N125"/>
  <c r="G126"/>
  <c r="H126"/>
  <c r="I126"/>
  <c r="J126"/>
  <c r="K126"/>
  <c r="L126"/>
  <c r="M126"/>
  <c r="N126"/>
  <c r="G127"/>
  <c r="H127"/>
  <c r="I127"/>
  <c r="J127"/>
  <c r="K127"/>
  <c r="L127"/>
  <c r="M127"/>
  <c r="N127"/>
  <c r="N129"/>
  <c r="N130"/>
  <c r="N131"/>
  <c r="N132"/>
  <c r="N134"/>
  <c r="N135"/>
  <c r="N137"/>
  <c r="N138"/>
  <c r="N140"/>
  <c r="N141"/>
  <c r="N144"/>
  <c r="N145"/>
  <c r="N147"/>
  <c r="N148"/>
  <c r="H153" l="1"/>
  <c r="I153"/>
  <c r="J153"/>
  <c r="K153"/>
  <c r="L153"/>
  <c r="M153"/>
  <c r="G153"/>
  <c r="H158"/>
  <c r="I158"/>
  <c r="J158"/>
  <c r="K158"/>
  <c r="L158"/>
  <c r="M158"/>
  <c r="G158"/>
  <c r="H152" l="1"/>
  <c r="I152"/>
  <c r="J152"/>
  <c r="K152"/>
  <c r="L152"/>
  <c r="M152"/>
  <c r="G152"/>
  <c r="H154"/>
  <c r="I154"/>
  <c r="J154"/>
  <c r="K154"/>
  <c r="L154"/>
  <c r="M154"/>
  <c r="G154"/>
  <c r="N150" l="1"/>
  <c r="N149"/>
  <c r="N154"/>
  <c r="W81"/>
  <c r="M157"/>
  <c r="L157"/>
  <c r="K157"/>
  <c r="J157"/>
  <c r="I157"/>
  <c r="H157"/>
  <c r="G157"/>
  <c r="N159" l="1"/>
  <c r="N153"/>
  <c r="N152"/>
  <c r="J159"/>
  <c r="I159"/>
  <c r="M159"/>
  <c r="H159"/>
  <c r="G159"/>
  <c r="K159"/>
  <c r="L159"/>
  <c r="N158" l="1"/>
  <c r="N157"/>
  <c r="N102" i="3" l="1"/>
  <c r="N12"/>
  <c r="P13"/>
  <c r="K99"/>
  <c r="M99"/>
  <c r="N92"/>
  <c r="J99"/>
  <c r="I99"/>
  <c r="H99"/>
  <c r="G99"/>
  <c r="L99"/>
  <c r="N98"/>
  <c r="G86"/>
  <c r="H86"/>
  <c r="I86"/>
  <c r="J86"/>
  <c r="K86"/>
  <c r="L86"/>
  <c r="M86"/>
  <c r="N82"/>
  <c r="N80"/>
  <c r="N85"/>
  <c r="N62"/>
  <c r="K111"/>
  <c r="K114" s="1"/>
  <c r="J114"/>
  <c r="I114"/>
  <c r="H114"/>
  <c r="G114"/>
  <c r="M114"/>
  <c r="L114"/>
  <c r="N109"/>
  <c r="N108"/>
  <c r="N107"/>
  <c r="G112"/>
  <c r="M111"/>
  <c r="L111"/>
  <c r="N104"/>
  <c r="N95"/>
  <c r="N93"/>
  <c r="M100"/>
  <c r="L100"/>
  <c r="K100"/>
  <c r="J100"/>
  <c r="I100"/>
  <c r="H100"/>
  <c r="G100"/>
  <c r="N91"/>
  <c r="M47"/>
  <c r="L47"/>
  <c r="K47"/>
  <c r="I47"/>
  <c r="J47"/>
  <c r="H47"/>
  <c r="G47"/>
  <c r="N45"/>
  <c r="H139"/>
  <c r="I139"/>
  <c r="J139"/>
  <c r="K139"/>
  <c r="L139"/>
  <c r="M139"/>
  <c r="G139"/>
  <c r="H137"/>
  <c r="I137"/>
  <c r="J137"/>
  <c r="K137"/>
  <c r="L137"/>
  <c r="M137"/>
  <c r="G137"/>
  <c r="F137" s="1"/>
  <c r="H131"/>
  <c r="I131"/>
  <c r="J131"/>
  <c r="K131"/>
  <c r="L131"/>
  <c r="M131"/>
  <c r="G131"/>
  <c r="H130"/>
  <c r="I130"/>
  <c r="J130"/>
  <c r="K130"/>
  <c r="L130"/>
  <c r="M130"/>
  <c r="G130"/>
  <c r="N132"/>
  <c r="N133"/>
  <c r="N134"/>
  <c r="N135"/>
  <c r="N136"/>
  <c r="N138"/>
  <c r="F132"/>
  <c r="F133"/>
  <c r="F134"/>
  <c r="F135"/>
  <c r="F136"/>
  <c r="F138"/>
  <c r="F139"/>
  <c r="L129"/>
  <c r="M129"/>
  <c r="H129"/>
  <c r="I129"/>
  <c r="J129"/>
  <c r="K129"/>
  <c r="G129"/>
  <c r="F129" s="1"/>
  <c r="H141" l="1"/>
  <c r="N114"/>
  <c r="N139"/>
  <c r="N131"/>
  <c r="N129"/>
  <c r="N130"/>
  <c r="F130"/>
  <c r="N137"/>
  <c r="F131"/>
  <c r="F141" l="1"/>
  <c r="N141"/>
  <c r="N97"/>
  <c r="N96"/>
  <c r="N94"/>
  <c r="H88"/>
  <c r="I88"/>
  <c r="J88"/>
  <c r="K88"/>
  <c r="L88"/>
  <c r="M88"/>
  <c r="G88"/>
  <c r="H87"/>
  <c r="I87"/>
  <c r="J87"/>
  <c r="K87"/>
  <c r="L87"/>
  <c r="M87"/>
  <c r="G87"/>
  <c r="J112"/>
  <c r="J122" s="1"/>
  <c r="H49"/>
  <c r="H115" s="1"/>
  <c r="I49"/>
  <c r="J49"/>
  <c r="K49"/>
  <c r="L49"/>
  <c r="L115" s="1"/>
  <c r="M49"/>
  <c r="G49"/>
  <c r="K112"/>
  <c r="H48"/>
  <c r="I48"/>
  <c r="J48"/>
  <c r="J113" s="1"/>
  <c r="J121" s="1"/>
  <c r="K48"/>
  <c r="K113" s="1"/>
  <c r="L48"/>
  <c r="L113" s="1"/>
  <c r="M48"/>
  <c r="M113" s="1"/>
  <c r="N99" l="1"/>
  <c r="Q100"/>
  <c r="N100"/>
  <c r="H113"/>
  <c r="L112"/>
  <c r="H112"/>
  <c r="G122" s="1"/>
  <c r="J115"/>
  <c r="M112"/>
  <c r="I112"/>
  <c r="I122" s="1"/>
  <c r="I113"/>
  <c r="I121" s="1"/>
  <c r="G115"/>
  <c r="M115"/>
  <c r="K115"/>
  <c r="I115"/>
  <c r="N69"/>
  <c r="G48"/>
  <c r="G113" s="1"/>
  <c r="O139"/>
  <c r="N110"/>
  <c r="O136" s="1"/>
  <c r="N106"/>
  <c r="O129" s="1"/>
  <c r="N105"/>
  <c r="N39"/>
  <c r="N84"/>
  <c r="N81"/>
  <c r="N79"/>
  <c r="N66"/>
  <c r="N61"/>
  <c r="N57"/>
  <c r="N56"/>
  <c r="N83"/>
  <c r="N40"/>
  <c r="N25"/>
  <c r="N29"/>
  <c r="N19"/>
  <c r="N30"/>
  <c r="N34"/>
  <c r="N77"/>
  <c r="N76"/>
  <c r="N70"/>
  <c r="N46"/>
  <c r="N35"/>
  <c r="N33"/>
  <c r="N32"/>
  <c r="N31"/>
  <c r="N26"/>
  <c r="N24"/>
  <c r="N23"/>
  <c r="N18"/>
  <c r="N16"/>
  <c r="M12" i="1"/>
  <c r="S9" s="1"/>
  <c r="M13"/>
  <c r="M14"/>
  <c r="M15"/>
  <c r="M16"/>
  <c r="M17"/>
  <c r="M18"/>
  <c r="M19"/>
  <c r="M20"/>
  <c r="M22"/>
  <c r="M23"/>
  <c r="M24"/>
  <c r="M25"/>
  <c r="M26"/>
  <c r="M27"/>
  <c r="M28"/>
  <c r="F29"/>
  <c r="G29"/>
  <c r="H29"/>
  <c r="I29"/>
  <c r="H30" s="1"/>
  <c r="J29"/>
  <c r="K29"/>
  <c r="L29"/>
  <c r="F30"/>
  <c r="G30"/>
  <c r="I30"/>
  <c r="J30"/>
  <c r="K30"/>
  <c r="L30"/>
  <c r="F31"/>
  <c r="G31"/>
  <c r="H31"/>
  <c r="I31"/>
  <c r="J31"/>
  <c r="K31"/>
  <c r="L31"/>
  <c r="M33"/>
  <c r="M34"/>
  <c r="M35"/>
  <c r="M36"/>
  <c r="M37"/>
  <c r="M38"/>
  <c r="M40"/>
  <c r="M46" s="1"/>
  <c r="M41"/>
  <c r="M42"/>
  <c r="M43"/>
  <c r="M44"/>
  <c r="M45"/>
  <c r="F46"/>
  <c r="G46"/>
  <c r="H46"/>
  <c r="I46"/>
  <c r="J46"/>
  <c r="K46"/>
  <c r="L46"/>
  <c r="F47"/>
  <c r="G47"/>
  <c r="H47"/>
  <c r="I47"/>
  <c r="I58" s="1"/>
  <c r="J47"/>
  <c r="K47"/>
  <c r="L47"/>
  <c r="L58" s="1"/>
  <c r="F48"/>
  <c r="G48"/>
  <c r="H48"/>
  <c r="H59" s="1"/>
  <c r="I48"/>
  <c r="J48"/>
  <c r="J59" s="1"/>
  <c r="K48"/>
  <c r="K59" s="1"/>
  <c r="L48"/>
  <c r="L59"/>
  <c r="M50"/>
  <c r="M51"/>
  <c r="M52"/>
  <c r="M53"/>
  <c r="M54"/>
  <c r="M55"/>
  <c r="F56"/>
  <c r="F57" s="1"/>
  <c r="G56"/>
  <c r="H56"/>
  <c r="I56"/>
  <c r="J56"/>
  <c r="K56"/>
  <c r="L56"/>
  <c r="G58"/>
  <c r="K58"/>
  <c r="I59"/>
  <c r="F58"/>
  <c r="J141" i="3"/>
  <c r="J142" s="1"/>
  <c r="K141"/>
  <c r="L57" i="1" l="1"/>
  <c r="H57"/>
  <c r="G59"/>
  <c r="N86" i="3"/>
  <c r="O128"/>
  <c r="N111"/>
  <c r="R100"/>
  <c r="K122"/>
  <c r="R113"/>
  <c r="K121"/>
  <c r="N142" s="1"/>
  <c r="N47"/>
  <c r="T9"/>
  <c r="G121"/>
  <c r="G142" s="1"/>
  <c r="O141"/>
  <c r="G141"/>
  <c r="Q86"/>
  <c r="L141"/>
  <c r="M141"/>
  <c r="I141"/>
  <c r="I142" s="1"/>
  <c r="Q88"/>
  <c r="N88"/>
  <c r="Q49"/>
  <c r="N49"/>
  <c r="N87"/>
  <c r="Q87"/>
  <c r="R12"/>
  <c r="Q47"/>
  <c r="Q48"/>
  <c r="S57" i="1"/>
  <c r="K57"/>
  <c r="I57"/>
  <c r="G57"/>
  <c r="F59"/>
  <c r="T25"/>
  <c r="H58"/>
  <c r="M56"/>
  <c r="T45"/>
  <c r="M48"/>
  <c r="M47"/>
  <c r="J58"/>
  <c r="J57"/>
  <c r="T22"/>
  <c r="M30"/>
  <c r="M31"/>
  <c r="N48" i="3"/>
  <c r="N113" s="1"/>
  <c r="O142"/>
  <c r="U86"/>
  <c r="T48"/>
  <c r="T69"/>
  <c r="T23"/>
  <c r="U31"/>
  <c r="M58" i="1"/>
  <c r="U34" i="3"/>
  <c r="S30" i="1"/>
  <c r="T46"/>
  <c r="S37"/>
  <c r="Q12"/>
  <c r="S17"/>
  <c r="M29"/>
  <c r="M57" s="1"/>
  <c r="M59" l="1"/>
  <c r="R86" i="3"/>
  <c r="Q64" i="1"/>
  <c r="R87" i="3"/>
  <c r="R49"/>
  <c r="R48"/>
  <c r="Q113"/>
  <c r="N115"/>
  <c r="R47"/>
  <c r="R88"/>
  <c r="P30" i="1"/>
  <c r="Q99" i="3" l="1"/>
  <c r="N112"/>
  <c r="R99" l="1"/>
</calcChain>
</file>

<file path=xl/sharedStrings.xml><?xml version="1.0" encoding="utf-8"?>
<sst xmlns="http://schemas.openxmlformats.org/spreadsheetml/2006/main" count="1520" uniqueCount="543">
  <si>
    <t>Утверждаю:</t>
  </si>
  <si>
    <t xml:space="preserve">Руководитель главного управления по физической </t>
  </si>
  <si>
    <t>________________С.В. Кочан</t>
  </si>
  <si>
    <t>№</t>
  </si>
  <si>
    <t>Наименование мероприятия</t>
  </si>
  <si>
    <t>Сроки проведения</t>
  </si>
  <si>
    <t>Место проведения</t>
  </si>
  <si>
    <t>количество участников+   количество тренеров</t>
  </si>
  <si>
    <t>Расходы,  руб.*</t>
  </si>
  <si>
    <t>источник финансирования</t>
  </si>
  <si>
    <t>планируемые результаты</t>
  </si>
  <si>
    <t>Тренер-преподаватель</t>
  </si>
  <si>
    <t>Учащиеся</t>
  </si>
  <si>
    <t>итого</t>
  </si>
  <si>
    <t>Семинский перевал</t>
  </si>
  <si>
    <t>Чемпионат и Первенство СФО  ( III этап Кубка России)</t>
  </si>
  <si>
    <t>январь февраль</t>
  </si>
  <si>
    <t xml:space="preserve">бюджетные средства </t>
  </si>
  <si>
    <t>март</t>
  </si>
  <si>
    <t>г.Подгорный</t>
  </si>
  <si>
    <t>10+2</t>
  </si>
  <si>
    <t>г.Ачинск</t>
  </si>
  <si>
    <t>УСБ "Саланга"</t>
  </si>
  <si>
    <t xml:space="preserve">Учебно-тренировочный сбор </t>
  </si>
  <si>
    <t xml:space="preserve"> Саланга,  Минусинский р-н, п.Краснотуранск</t>
  </si>
  <si>
    <t>8+1</t>
  </si>
  <si>
    <t>Учебно-тренировочный сбор "Вкатывание"</t>
  </si>
  <si>
    <t>октябрь-ноябрь</t>
  </si>
  <si>
    <t>Белогорск,  Саланга,      В.Теи</t>
  </si>
  <si>
    <t>10-12.12</t>
  </si>
  <si>
    <t>г.Зеленогорск</t>
  </si>
  <si>
    <t>ИТОГО по отделению:</t>
  </si>
  <si>
    <t>январь-февраль</t>
  </si>
  <si>
    <t>г.Новосибирск</t>
  </si>
  <si>
    <t>4+1</t>
  </si>
  <si>
    <t xml:space="preserve">Первенство и Кубок Красноярского края (III этап) </t>
  </si>
  <si>
    <t>г.Канск</t>
  </si>
  <si>
    <t>15+2</t>
  </si>
  <si>
    <t>Чемпионат Красноярского края</t>
  </si>
  <si>
    <t>февраль</t>
  </si>
  <si>
    <t>13+1</t>
  </si>
  <si>
    <t xml:space="preserve">Первенство и Кубок Красноярского края (IV этап) </t>
  </si>
  <si>
    <t>авпрель</t>
  </si>
  <si>
    <t>Учебно-тренировочный сбор</t>
  </si>
  <si>
    <t>Горячегорск,Минусинский р-он, Дзержинский р-он</t>
  </si>
  <si>
    <t>10+1</t>
  </si>
  <si>
    <t>декабрь</t>
  </si>
  <si>
    <t>г.Екатеринбург</t>
  </si>
  <si>
    <t>6+1</t>
  </si>
  <si>
    <t>ИТОГО по учреждению:</t>
  </si>
  <si>
    <t xml:space="preserve">Генеральный директор </t>
  </si>
  <si>
    <t>____________________</t>
  </si>
  <si>
    <t>С.С.Аникин</t>
  </si>
  <si>
    <t>3 дня</t>
  </si>
  <si>
    <t xml:space="preserve">питание </t>
  </si>
  <si>
    <t xml:space="preserve">транспортные расходы </t>
  </si>
  <si>
    <t xml:space="preserve">проживание </t>
  </si>
  <si>
    <t xml:space="preserve">  БИАТЛОН</t>
  </si>
  <si>
    <t>ЛЫЖНЫЕ    ГОНКИ</t>
  </si>
  <si>
    <t>средства от оказания платных услуг</t>
  </si>
  <si>
    <t xml:space="preserve">Первенство и Кубок Красноярского края (I этап) </t>
  </si>
  <si>
    <t>Саланга</t>
  </si>
  <si>
    <t>март-апрель</t>
  </si>
  <si>
    <t>г.Дивногорск</t>
  </si>
  <si>
    <t xml:space="preserve">Всероссийские отборочные соревнования на Приз Ю.Кашкарова                           </t>
  </si>
  <si>
    <t xml:space="preserve">Всероссийские отборочные соревнования на "Приз ОЧ В.Ф.Маматова"                       </t>
  </si>
  <si>
    <t xml:space="preserve">Первенство СФО, отбор на Первенство России             </t>
  </si>
  <si>
    <t xml:space="preserve">Краевые соревнования памяти Г.Б.Проскурнина                        </t>
  </si>
  <si>
    <t xml:space="preserve">Первенство и Кубок Красноярского края (V этап) </t>
  </si>
  <si>
    <t>Бородино</t>
  </si>
  <si>
    <t>привлеченные средства</t>
  </si>
  <si>
    <t>5+1</t>
  </si>
  <si>
    <t>Горячегорск,</t>
  </si>
  <si>
    <t>июнь-июль-август</t>
  </si>
  <si>
    <t>9+1</t>
  </si>
  <si>
    <t>Минусинский район, Горячегорск</t>
  </si>
  <si>
    <t xml:space="preserve">Чемпионат и Первенство СФО  </t>
  </si>
  <si>
    <t>1+1</t>
  </si>
  <si>
    <t>г.Лесосибирск</t>
  </si>
  <si>
    <t>Всероссийские соревнования</t>
  </si>
  <si>
    <t>г.Томск</t>
  </si>
  <si>
    <t>культуре, спорту и туризму администрации г.Красноярска</t>
  </si>
  <si>
    <t>подготовка к спортивному сезону</t>
  </si>
  <si>
    <t>Дюбина О., (Малышева Е.) 10-20 м</t>
  </si>
  <si>
    <t>по назначению</t>
  </si>
  <si>
    <t>Белогорск,   Саланга, Кодинск, Горячегорск</t>
  </si>
  <si>
    <t>СПОРТИВНОЕ  ОРИЕНТИРОВАНИЕ</t>
  </si>
  <si>
    <t>Лисковский,  Горбачев А.,Ягодин Д.,Леончук В.,Минаева Е.,Соловьева А.,Нечаева Н.Сургутский подготовка к спортивному сезону</t>
  </si>
  <si>
    <t>суточные</t>
  </si>
  <si>
    <t>3 дня+2 дн.дороги</t>
  </si>
  <si>
    <t>18 дней+2 дн.дороги</t>
  </si>
  <si>
    <t>4 дня+2 дн.дороги</t>
  </si>
  <si>
    <t>6 дней+2 дн.дороги</t>
  </si>
  <si>
    <t>15 дней+2 дн.дороги</t>
  </si>
  <si>
    <t>6 дней+ 4 дня дороги</t>
  </si>
  <si>
    <t>3 дней+2 дн.дороги</t>
  </si>
  <si>
    <t xml:space="preserve">Открытый Чемпионат и первенство Красноярского края </t>
  </si>
  <si>
    <t>26-30.03</t>
  </si>
  <si>
    <t>3 дня+1 дн.дороги</t>
  </si>
  <si>
    <t>5 дня+2 дн.дороги</t>
  </si>
  <si>
    <t>краевые соревнования  "Приз Главы Тюхтетского района"</t>
  </si>
  <si>
    <t>Тюхтет</t>
  </si>
  <si>
    <t>Ермакова,Козлов,Сисанбаева,Петшак,Способова,Раззоренов,Зыков,Халявина, Меркулов, Паршуков Е.,Корнейчик,Банщиков,Семенов,Савичев,Павлов,Ермаков подготовка к спортивному сезону</t>
  </si>
  <si>
    <t>Минаева К , Архипкин П. отб на ЧР 1-10 м.</t>
  </si>
  <si>
    <t>по 100 руб.</t>
  </si>
  <si>
    <t>12+2</t>
  </si>
  <si>
    <t xml:space="preserve">КАЛЕНДАРНЫЙ ПЛАН СПОРТИВНО-МАССОВЫХ МЕРОПРИЯТИЙ МАОУДОД "СДЮСШОР"Сибиряк" на 2012 год </t>
  </si>
  <si>
    <t>"________"__________________2011</t>
  </si>
  <si>
    <t>янв. 2013</t>
  </si>
  <si>
    <t>Краевые соревнования памяти ЗТР Корабельникова</t>
  </si>
  <si>
    <t>г.Бородино</t>
  </si>
  <si>
    <t>Пер-во Красноярского края среди учащихся 1994-1997 г.р.</t>
  </si>
  <si>
    <t xml:space="preserve"> Нечаева,Михайлов, Уланова , Чиликина , Матвеев , Король, Леончук, Садохин А, Золотухина , Шестакова , канд. Мочульский </t>
  </si>
  <si>
    <t>январь</t>
  </si>
  <si>
    <t>Первенство Красноярского края среди ДЮСШ, СДЮСШОР, образовательных учреждений 1994-97 г.р.</t>
  </si>
  <si>
    <t>Краевые с оревнования на приз призера Олимпийских игр А.Сидько, 1998-2001 г.р.</t>
  </si>
  <si>
    <t>Пер-во Красноярского края среди учащихся 1997-2000 г.р.</t>
  </si>
  <si>
    <t xml:space="preserve">Краевые соревнования на призы администрации г.Лесосибирска                        </t>
  </si>
  <si>
    <t>апрель</t>
  </si>
  <si>
    <t>про500</t>
  </si>
  <si>
    <t>Кубок Росси</t>
  </si>
  <si>
    <t>20-25.01</t>
  </si>
  <si>
    <t>г.Ковров Влад.обл.</t>
  </si>
  <si>
    <t>4дн+</t>
  </si>
  <si>
    <t>6дн дороги</t>
  </si>
  <si>
    <t>4 дн+ 4 дн.дороги</t>
  </si>
  <si>
    <t>Чемпионат России</t>
  </si>
  <si>
    <t>23-27.03</t>
  </si>
  <si>
    <t>ноябрь-декабрь</t>
  </si>
  <si>
    <t>г.Сыктывкар</t>
  </si>
  <si>
    <t xml:space="preserve"> Садохин, Матвеев, Девяшина, Ваулин,Зуева, Вахитов,Шестакова,Грушина,Чиликина, Кривцив </t>
  </si>
  <si>
    <t>Чиликина,Зуева,Бунькова,Грушина,Матвеев,Садохин,Ваулин,Худоногов,Дьяченко,Вахитов  отбор в сб.края 5-15 м.вып,разр</t>
  </si>
  <si>
    <t>Нечаева,Чиликина, Шведова, Зуева А.,Золотухина, ,Садохин Михайлов , Меркулов, Король, канд. Шестакова, Сургутский А.,Ваулин ,Вахитов А..отбор в сб.края 3-15 м., вып,разр</t>
  </si>
  <si>
    <t xml:space="preserve"> Архипкин, Горбачев А.,Ягодин Д.,Леончук В.,Минаева Е.,Соловьева А.,Нечаева Н., Золотухина О., отбор в сб.края 3-10 м.вып,разр</t>
  </si>
  <si>
    <t xml:space="preserve">  Зуева А.,Девяшина, Мочульский,Ваулин, Шестакова, Ващенко, Долгушева,Кривцев,Грушина, Уланова,Чиликина, Меркулов,Дьяченко, Силоенко,Жуль, канд. Архипкин,Фомин,Жуль, Селюкова .отбор в сб.края 3-15 м., вып,разр</t>
  </si>
  <si>
    <t>Архипкин, Минаева, Нечаева, Михайлов, Садохин, Зуева, Матвеев, Меркулов, Тиснау, Кривцев,</t>
  </si>
  <si>
    <t xml:space="preserve">  Горбачев А.,Михайлов А..,Леончук В.,Минаева Е.,Соловьева А.,Нечаева,  Садохин А., Зуева А.подготовка к спортивному сезону</t>
  </si>
  <si>
    <t>Краевые соревнования памяти МС А.Потоцкого 1994-1997 г.р</t>
  </si>
  <si>
    <t>Михайлов А.. Леончук В., Нечаева Н.,Король,Золотухина, Садохин, Шведова, Шестакова,Садохина, Вахитов, отбор в сб.края 3-10 м.вып,разр</t>
  </si>
  <si>
    <t>Золотухина,, Михайлов, Король,Шведова Е.</t>
  </si>
  <si>
    <t xml:space="preserve"> Савичев,Меркулов, Сисанбаева А., Зыков И., Ермакова, Полозкова  3-10 м.,отбор на ПР</t>
  </si>
  <si>
    <t>Ермакова,Козлов,Сисанбаева,Петшак,Способова,Раззоренов,Зыков,Халявина,Заец, Поданова, Банщиков,Семенов,Савичев,Павлов,Ермаков 1-10 м.,вып.раз,отбор в сб.края</t>
  </si>
  <si>
    <t>Ермакова,Козлов,Сисанбаева,Способова,Раззоренов,Зыков,Халявина,,Банщиков,Семенов,Савичев,Павлов,Ермаков, Прудникова, Максимова,Верещагина,Паршуков, 1-10 м.,вып.раз</t>
  </si>
  <si>
    <t>Ермакова,Козлов,Сисанбаева,Петшак,Способова,Раззоренов,Полозкова,Зыков,Халявина,Меркулов,Паршуков,Смоляков,,Банщиков,Семенов,Савичев,Павлов,Ермаков, 1-10м.,вып.разр.отбор в сб.края</t>
  </si>
  <si>
    <t>Ермакова,Козлов,Сисанбаева,Петшак,Способова,Раззоренов,Зыков,Халявина,Меркулов,Паршуков,Майнашева,Банщиков,Семенов,Савичев,Павлов,Ермаков,Поданова, Майнашева, Юрьев, подготовка к спортивному сезону</t>
  </si>
  <si>
    <t xml:space="preserve"> Меркулов,Семенов.,Полозкова,Халявина,Майнашева , Зыков 3-15 м.,вып.раз.</t>
  </si>
  <si>
    <t>Смоляков, Халявина, Зыков, Семенов, Захаров, Майнашева, Полозкова, Заец,, Поданова 3-15 м. вып.разр</t>
  </si>
  <si>
    <t>Смоляков, Халявина, Зыков, Семенов, Захаров, Смирнова, Полозкова, Поданова, Чепикова-15 м. вып.разр</t>
  </si>
  <si>
    <t>Ермакова,Козлов,Сисанбаева,Петшак,Способова,Раззоренов,Полозкова,Зыков,Халявина,Меркулов,Поданова, Заец, Банщиков,Семенов,Савичев,Павлов,Ермаков, 1-10м.,вып.разр.отбор в сб.края</t>
  </si>
  <si>
    <t>Дюбина О., Малышева Е.,Линкевич, Лопатин, Колотовкина,  3-10 м</t>
  </si>
  <si>
    <t>Дюбина, 10-20 м</t>
  </si>
  <si>
    <t>Дюбина О.,( Малышева Е.) 3-15 м</t>
  </si>
  <si>
    <t>подготовка к зимнему сезону</t>
  </si>
  <si>
    <t>5 дней+2 дн.обратно</t>
  </si>
  <si>
    <t>500 прож</t>
  </si>
  <si>
    <t>2 дня + 1 дн.дороги</t>
  </si>
  <si>
    <t>20 дней+8 дн.дороги</t>
  </si>
  <si>
    <t>5 дня+1 дн.дороги</t>
  </si>
  <si>
    <t>3дн</t>
  </si>
  <si>
    <t>Белогорск,  Саланга,      В.Теи, п.Кедроввый</t>
  </si>
  <si>
    <t>Лесной</t>
  </si>
  <si>
    <t>бюд</t>
  </si>
  <si>
    <t>янв</t>
  </si>
  <si>
    <t>фев</t>
  </si>
  <si>
    <t>апр</t>
  </si>
  <si>
    <t>май</t>
  </si>
  <si>
    <t>июнь</t>
  </si>
  <si>
    <t>июль</t>
  </si>
  <si>
    <t>авг</t>
  </si>
  <si>
    <t>сент</t>
  </si>
  <si>
    <t>окт</t>
  </si>
  <si>
    <t>ноя</t>
  </si>
  <si>
    <t>дек</t>
  </si>
  <si>
    <t>Краевые соревнования на приз призера Олимпийских игр А.Сидько, 1998-2001 г.р.</t>
  </si>
  <si>
    <t>Краевые соревнования памяти МС А.Потоцкого 1995-1998 г.р</t>
  </si>
  <si>
    <t>Краевые соревнования  "Приз Главы Тюхтетского района"</t>
  </si>
  <si>
    <t xml:space="preserve">Первенство СФО, отбор на Первенство России (1995-1996г.р.)        </t>
  </si>
  <si>
    <t xml:space="preserve">ГОДОВОЙ КАЛЕНДАРНЫЙ ПЛАН СПОРТИВНО - МАССОВЫХ И ФИЗКУЛЬТУРНО-ОЗДОРОВИТЕЛЬНЫХ МЕРОПРИЯТИЙ МАОУДОД "СДЮСШОР "СИБИРЯК" НА 2013 ГОД. </t>
  </si>
  <si>
    <t>Пер-во Красноярского края среди учащихся 1995-1998 г.р.</t>
  </si>
  <si>
    <t>6 дней+2 дн.обратно</t>
  </si>
  <si>
    <t>Первенство Красноярского края среди ДЮСШ, СДЮСШОР, образовательных учреждений 1995-98 г.р.</t>
  </si>
  <si>
    <t>4дн+1</t>
  </si>
  <si>
    <t>7дн+2дороги</t>
  </si>
  <si>
    <t xml:space="preserve">   </t>
  </si>
  <si>
    <t>г.Канск, УСБ "Саланга"</t>
  </si>
  <si>
    <t>5дней+2 дн.дороги</t>
  </si>
  <si>
    <t>Бородино, Ачинск</t>
  </si>
  <si>
    <t>п.В-Теи</t>
  </si>
  <si>
    <t>Краевые соревнования памяти Г.Б.проскурнина</t>
  </si>
  <si>
    <t>февраль,март</t>
  </si>
  <si>
    <t>г.Кодинск</t>
  </si>
  <si>
    <t>п.Подгорный</t>
  </si>
  <si>
    <t>3+1</t>
  </si>
  <si>
    <t>Екатеринбург</t>
  </si>
  <si>
    <t xml:space="preserve">Межрегиональные соревнования памяти Н. Романова 1997-1998 г.р.                     </t>
  </si>
  <si>
    <t>7дн+4</t>
  </si>
  <si>
    <t>Всероссийские соревнования "Кубок "Сибири"</t>
  </si>
  <si>
    <t>Новосибирск</t>
  </si>
  <si>
    <t>бюджет:</t>
  </si>
  <si>
    <t>Первенство России</t>
  </si>
  <si>
    <t>25.02-04.03</t>
  </si>
  <si>
    <t>г.Пермь</t>
  </si>
  <si>
    <t>г. Златоуст</t>
  </si>
  <si>
    <t>5дн+4дороги</t>
  </si>
  <si>
    <t>Чемпионат и Первенство России</t>
  </si>
  <si>
    <t>Тамбовская область</t>
  </si>
  <si>
    <t>01.02-05,02</t>
  </si>
  <si>
    <t>13-21 марта</t>
  </si>
  <si>
    <t>г. Сыктывкар</t>
  </si>
  <si>
    <t>21 дней+2 дн.дороги</t>
  </si>
  <si>
    <t>Учебно-тренировочный сбор, лыжные гонки</t>
  </si>
  <si>
    <t>сентябрь (20дн.)</t>
  </si>
  <si>
    <t>Учебно-тренировочный сбор, биатлон</t>
  </si>
  <si>
    <t>МАУ  "СОК "ЛЕСНОЙ"</t>
  </si>
  <si>
    <t>ИТОГО</t>
  </si>
  <si>
    <t>Первенство Сибирского федерального округа</t>
  </si>
  <si>
    <t>Зеленогорск</t>
  </si>
  <si>
    <t>8дн+2дороги</t>
  </si>
  <si>
    <t>ЛЕСНОЙ</t>
  </si>
  <si>
    <t xml:space="preserve">Первенство  Красноярского края </t>
  </si>
  <si>
    <t>Чемпионат Красноярского края памяти ЗТР В.И.Стольникова</t>
  </si>
  <si>
    <t xml:space="preserve"> Кубок Красноярского края (II этап) </t>
  </si>
  <si>
    <t xml:space="preserve"> Кубок Красноярского края (I этап) </t>
  </si>
  <si>
    <t>Краевые соревнования</t>
  </si>
  <si>
    <t>2+1</t>
  </si>
  <si>
    <t xml:space="preserve">Всероссийские соревнования на "Приз ОЧ В.Ф.Маматова" (1995-1998г.р)                     </t>
  </si>
  <si>
    <t xml:space="preserve">Краевые соревнования </t>
  </si>
  <si>
    <t xml:space="preserve"> Семинский перевал</t>
  </si>
  <si>
    <t>Пер-во Красноярского края среди учащихся 1999-2002 г.р.</t>
  </si>
  <si>
    <t xml:space="preserve">                           С.С.Аникин</t>
  </si>
  <si>
    <t>Горячегорск,Минусинский, Дзержинский р-ны</t>
  </si>
  <si>
    <t>12+1</t>
  </si>
  <si>
    <t>по статьям:</t>
  </si>
  <si>
    <t>платные</t>
  </si>
  <si>
    <t>8-13.01</t>
  </si>
  <si>
    <t>25-27.01</t>
  </si>
  <si>
    <t>08-10.02</t>
  </si>
  <si>
    <t>20-24.03</t>
  </si>
  <si>
    <t>26-28.03</t>
  </si>
  <si>
    <t>г.Ачинск, УСБ "Саланга"</t>
  </si>
  <si>
    <t>15-17.03</t>
  </si>
  <si>
    <t>Открытый чемпионат и первенство Красноярского края  по марафонским дистанциям</t>
  </si>
  <si>
    <t>30-31.03</t>
  </si>
  <si>
    <t>25-29.12</t>
  </si>
  <si>
    <t>13-15.12</t>
  </si>
  <si>
    <t>15-18.03</t>
  </si>
  <si>
    <t>04-08.04</t>
  </si>
  <si>
    <t>19-23.12</t>
  </si>
  <si>
    <t>Открытый Чемпионат и Первенство Красноярского края</t>
  </si>
  <si>
    <t>18-22.01</t>
  </si>
  <si>
    <t>г.Красноярск</t>
  </si>
  <si>
    <t>дописать спортсменов</t>
  </si>
  <si>
    <t>Открытый Чемпионат и Первенство Красноярского края по марафонским дистанциям</t>
  </si>
  <si>
    <t>02-03.03</t>
  </si>
  <si>
    <t>5-8 апр</t>
  </si>
  <si>
    <t>Открытый Кубок Красноярского края памяти В.Ф.Переверзина</t>
  </si>
  <si>
    <t>20-22.12</t>
  </si>
  <si>
    <t>иные средства</t>
  </si>
  <si>
    <t>Открытое Первенство МАОУДОД " СДЮСШОР "Сибиряк" Рождественские старты</t>
  </si>
  <si>
    <t xml:space="preserve">январь </t>
  </si>
  <si>
    <t>Чемпионат города Красноярска среди районов</t>
  </si>
  <si>
    <t>11-13.01</t>
  </si>
  <si>
    <t>Всероссийские соревнования "Кубок Хакасии"</t>
  </si>
  <si>
    <t>19-24.11</t>
  </si>
  <si>
    <t>Р.Хакасия п.Вершина Теи</t>
  </si>
  <si>
    <t xml:space="preserve">Открытое Первенство МАОУДОД " СДЮСШОР "Сибиряк" </t>
  </si>
  <si>
    <t xml:space="preserve">межрегиональные соревнования на "Приз памяти Д.Каратаева"                </t>
  </si>
  <si>
    <t>Межригиональные соревнования на призы "Академиии биалона" памяти чемпиона Мира А.Гризмана</t>
  </si>
  <si>
    <t>Первенство России по летнему биатлону</t>
  </si>
  <si>
    <t xml:space="preserve">сентябрь </t>
  </si>
  <si>
    <t>Межрегиональные соревнования "Приз ОЧ О.Медведцевой"</t>
  </si>
  <si>
    <t>Чемпионат России, Кубок России</t>
  </si>
  <si>
    <t>г.Красноярск, Г.Новосибирск</t>
  </si>
  <si>
    <t>Уфа,Саранск, Уват, Тюмень,Ижевск</t>
  </si>
  <si>
    <t>Межрегиональные соревнования "Приз памяти Г.Харитонова"</t>
  </si>
  <si>
    <t>ноябрь</t>
  </si>
  <si>
    <t>г.Новосибирск ,г.Саранск ,г.Уфа ,Г.Ижевск</t>
  </si>
  <si>
    <t>сентябрь, октябрь</t>
  </si>
  <si>
    <t>VI зимняя Спартакиада учащихся России( краевые соревнования)</t>
  </si>
  <si>
    <t>24-28.01</t>
  </si>
  <si>
    <t>15-18.02</t>
  </si>
  <si>
    <t>1-6.03</t>
  </si>
  <si>
    <t>Первенство Красноярского края среди ДЮСШ (из пневматического оружия)</t>
  </si>
  <si>
    <t>14-18.03</t>
  </si>
  <si>
    <t>21-28.03</t>
  </si>
  <si>
    <t>Краевые соревнования на призы ОЧ О.Медведцевой</t>
  </si>
  <si>
    <t>26-28.07</t>
  </si>
  <si>
    <t>22-26.08</t>
  </si>
  <si>
    <t>Первенство Красноярского края по ОФП</t>
  </si>
  <si>
    <t>6-9.09</t>
  </si>
  <si>
    <t>Чемпионат и Первенство  Красноярского края по летнему биатлону</t>
  </si>
  <si>
    <t>19-23.09</t>
  </si>
  <si>
    <t>15-24.03</t>
  </si>
  <si>
    <t>г.Сыктывкар Р.Коми</t>
  </si>
  <si>
    <t>27 марта-04 апреля</t>
  </si>
  <si>
    <t>Всероссийские соревнования "Сыктывкарская лыжня"</t>
  </si>
  <si>
    <t>22-27.11</t>
  </si>
  <si>
    <t>Всероссийские соревнования ( I этап Кубка России)</t>
  </si>
  <si>
    <t xml:space="preserve">29.11-01.12 </t>
  </si>
  <si>
    <t>Всероссийские соревнования " на призы змс М.Девятьярова" ( II  этап Кубка России)</t>
  </si>
  <si>
    <t>11-16.12</t>
  </si>
  <si>
    <t>06-10.12</t>
  </si>
  <si>
    <t>г.Чусовой Пермский край</t>
  </si>
  <si>
    <t>Всероссийские соревнования " Красногорская лыжня"</t>
  </si>
  <si>
    <t>21-26.12</t>
  </si>
  <si>
    <t>г.Красногорск Московская обл.</t>
  </si>
  <si>
    <t>17-25.03</t>
  </si>
  <si>
    <t>20-28.03</t>
  </si>
  <si>
    <t>Краевые соревнования посвященные памяти ЗТР В.А.Корабельникова</t>
  </si>
  <si>
    <t>18+2</t>
  </si>
  <si>
    <t>1 день+1 дн.дороги</t>
  </si>
  <si>
    <t xml:space="preserve">Открытое Первенство АЗВС, памяти МС СССР В.Б.Малыгина </t>
  </si>
  <si>
    <t>февраль, март</t>
  </si>
  <si>
    <t>3-9 февр</t>
  </si>
  <si>
    <t>первенство России до 26 лет,Кубок России -отбор к ЧЕ и ПЕ</t>
  </si>
  <si>
    <t>14-21.01</t>
  </si>
  <si>
    <t>Уват,Тюмень, Новосибирск,Красноярск ,Уфа,Саранск,Ижевск</t>
  </si>
  <si>
    <t>07.12-11.12</t>
  </si>
  <si>
    <t>3-22.01</t>
  </si>
  <si>
    <t>28 янв.-6 февр.</t>
  </si>
  <si>
    <t>25февр-6 март</t>
  </si>
  <si>
    <t>3-22 сент.</t>
  </si>
  <si>
    <t>6-15 сент</t>
  </si>
  <si>
    <t>Учебно-тренировочный сбор, спорт.ориент</t>
  </si>
  <si>
    <t>1-10 ноябр.</t>
  </si>
  <si>
    <t>14+1</t>
  </si>
  <si>
    <t>11+1</t>
  </si>
  <si>
    <t>Краевая Универсиада</t>
  </si>
  <si>
    <t>20+2</t>
  </si>
  <si>
    <t>7+1</t>
  </si>
  <si>
    <t>17-20.01</t>
  </si>
  <si>
    <t>21 день</t>
  </si>
  <si>
    <t>5+2</t>
  </si>
  <si>
    <t xml:space="preserve"> 1-3м - 1чел. 4-10 - 3 чел, 10-15 м - 2 чел., 15-25м-6чел. </t>
  </si>
  <si>
    <t xml:space="preserve">     1-3м -1 чел, 4-10 м - 1 чел. , 11-20 м - 2 чел</t>
  </si>
  <si>
    <t xml:space="preserve"> 1-3м - 4 чел,  4 - 6м - 3чел. 7-10м - 4 чел. 11-15 - 4 чел.,</t>
  </si>
  <si>
    <t xml:space="preserve">1-3м - 2 чел., 4-6 м. - 2 чел.   7-10м - 2 чел. 11-20м -7 чел, </t>
  </si>
  <si>
    <t xml:space="preserve"> 1-3м-3чел,   1-6м - 5чел. 7-10м - 3 чел. 11-15 - 4 чел.</t>
  </si>
  <si>
    <t xml:space="preserve">1-3м - 1чел. 4-10 - 3 чел, 10-15 м - 2 чел., 15-25м-6чел. </t>
  </si>
  <si>
    <t xml:space="preserve"> 1-3м-1 чел, 4-6 м-1 чел, 7-10м -2 чел, 10-20-5 чел</t>
  </si>
  <si>
    <t xml:space="preserve"> 1-3 м. - 2 чел., 4-10 м - 2 чел. - 10-20 м - 2 чел.</t>
  </si>
  <si>
    <t xml:space="preserve"> 1-3 м. - 2 чел., 4-10 м - 3 чел. - 10-20 м -3 чел. </t>
  </si>
  <si>
    <t xml:space="preserve"> 1-3м - 2 чел. , 4-10 м - 3 чел, 10-20 - 5 чел.</t>
  </si>
  <si>
    <t xml:space="preserve">  1- 3м - 1чел,  4-10м - 1чел, 11-20 м - 2 чел, 21 -30м-2 чел.</t>
  </si>
  <si>
    <t>БИАТЛОН</t>
  </si>
  <si>
    <t xml:space="preserve">1-3 м - 2 чел, </t>
  </si>
  <si>
    <t>1-3 м - 1 чел, 4-6м-2 чел.      7-15м - 4 чел.  15-25 м - 8 чел</t>
  </si>
  <si>
    <t xml:space="preserve">г.Ачинск, </t>
  </si>
  <si>
    <t xml:space="preserve">г.Канск, </t>
  </si>
  <si>
    <t>Генеральный директор                                             _____________________   Аникин С.С.</t>
  </si>
  <si>
    <t xml:space="preserve">В связи с климатическими особенностями возможны дополнения ,изменения сроков, мест проведения спортивных мероприятий . </t>
  </si>
  <si>
    <t xml:space="preserve">ГОДОВОЙ КАЛЕНДАРНЫЙ ПЛАН СПОРТИВНО - МАССОВЫХ  МАОУДОД "СДЮСШОР "СИБИРЯК" НА 2013 ГОД. </t>
  </si>
  <si>
    <t xml:space="preserve">Движение маршрута </t>
  </si>
  <si>
    <t>маршрут</t>
  </si>
  <si>
    <t>г.Красноярск-г.Ачинск- г.Красноярск</t>
  </si>
  <si>
    <t>кол-во участников+   кол-во тренеров</t>
  </si>
  <si>
    <t>г.Красноярск-г.Зеленогорск- г.Красноярск</t>
  </si>
  <si>
    <t>г.Красноярск-г.Канск- г.Красноярск</t>
  </si>
  <si>
    <t>г.Красноярск-г.Бородино- г.Красноярск</t>
  </si>
  <si>
    <t>г.Красноярск-п.Подгорный- г.Красноярск</t>
  </si>
  <si>
    <t>г.Красноярск-г.Лесосибирск- г.Красноярск</t>
  </si>
  <si>
    <t>г.Красноярск-г.Дивногорск- г.Красноярск</t>
  </si>
  <si>
    <t>г.Красноярск-УСБ "Саланга"- г.Красноярск</t>
  </si>
  <si>
    <t>маршрут движения</t>
  </si>
  <si>
    <t>17+2</t>
  </si>
  <si>
    <t xml:space="preserve">ГОДОВОЙ КАЛЕНДАРНЫЙ   ПЛАН СПОРТИВНО - МАССОВЫХ  МАОУДОД "СДЮСШОР "СИБИРЯК" НА 2013 ГОД. </t>
  </si>
  <si>
    <t>7-8 марта</t>
  </si>
  <si>
    <t xml:space="preserve">маршрут </t>
  </si>
  <si>
    <t>г.Красноярск-УСБ "Саланга"- г.Красноярск      отдых г.Назарово</t>
  </si>
  <si>
    <t>привл средства</t>
  </si>
  <si>
    <t>"________"__________________2013 г.</t>
  </si>
  <si>
    <t>учебно-тренировочный сбор</t>
  </si>
  <si>
    <t>Краснотуранск, Горячегорск</t>
  </si>
  <si>
    <t>июль, август</t>
  </si>
  <si>
    <t>бюджетные средства</t>
  </si>
  <si>
    <t>Горячегорск,Минусинский Дзержинский р-ны</t>
  </si>
  <si>
    <t>290 питание учащиеся</t>
  </si>
  <si>
    <t xml:space="preserve">Первенство Красноярского края </t>
  </si>
  <si>
    <t>Первенство г.Сосновоборска</t>
  </si>
  <si>
    <t>г.Сосновоборск</t>
  </si>
  <si>
    <t>Красноярск ,п. Березовка</t>
  </si>
  <si>
    <t>август</t>
  </si>
  <si>
    <t>август-сентябрь</t>
  </si>
  <si>
    <t>сентябрь</t>
  </si>
  <si>
    <t>Белогорск,   Саланга, Кодинск, Горячегорск, Лесосибирск</t>
  </si>
  <si>
    <t xml:space="preserve">Межрегиональные соревнования памяти Н. Романова                  </t>
  </si>
  <si>
    <t xml:space="preserve">Всероссийские соревнования на "Приз ОЧ В.Ф.Маматова"                  </t>
  </si>
  <si>
    <t>15+1</t>
  </si>
  <si>
    <t>УТС перед Чемпионатом и Первенством СФО</t>
  </si>
  <si>
    <t xml:space="preserve">Первенство Красноярского края среди ДЮСШ, СДЮСШОР, образовательных учреждений </t>
  </si>
  <si>
    <t>г.Ачинск, Саланга</t>
  </si>
  <si>
    <t>Краевые соревнования на приз призера Олимпийских игр А.Сидько</t>
  </si>
  <si>
    <t>Пер-во Красноярского края среди учащихся 1996-1999 г.р.</t>
  </si>
  <si>
    <t>Железногорск</t>
  </si>
  <si>
    <t>Пер-во Красноярского края среди учащихся 2000-2003 г.р.</t>
  </si>
  <si>
    <t>Назарово</t>
  </si>
  <si>
    <t>Ачинск</t>
  </si>
  <si>
    <t>Чемпионат и Первенство г.Красноярска</t>
  </si>
  <si>
    <t>Всероссийские соревнования в честь Олимпийской чемпионки Л.Егоровой 1996-2001</t>
  </si>
  <si>
    <t>Всероссийские соревнования на призы Р.Сметаниной</t>
  </si>
  <si>
    <t>Чемпионат Кемеровской области</t>
  </si>
  <si>
    <t>г.Кемерово</t>
  </si>
  <si>
    <t>Всероссийские соревнования (ст.юноши, юниоры,мужчины)</t>
  </si>
  <si>
    <t xml:space="preserve">Открытый Чемпионат и Первенство Красноярского края </t>
  </si>
  <si>
    <t>Кубок России</t>
  </si>
  <si>
    <t>Пермский край</t>
  </si>
  <si>
    <t>Всероссийские соревнования "Сибирский меридиан"</t>
  </si>
  <si>
    <t>27.11-01.12</t>
  </si>
  <si>
    <t>Томск</t>
  </si>
  <si>
    <t>Чемпионат и Первенство края</t>
  </si>
  <si>
    <t>07.01-12.01</t>
  </si>
  <si>
    <t xml:space="preserve"> Свердловская обл. г.Новоуральск</t>
  </si>
  <si>
    <t>г. Пермь</t>
  </si>
  <si>
    <t>Чемпионат  России</t>
  </si>
  <si>
    <t>13-17.02</t>
  </si>
  <si>
    <t>г.Иваново</t>
  </si>
  <si>
    <t>Кубок края</t>
  </si>
  <si>
    <t>п.Березовка</t>
  </si>
  <si>
    <t>14+2</t>
  </si>
  <si>
    <t>20-24.02</t>
  </si>
  <si>
    <t>27.02-03.03</t>
  </si>
  <si>
    <t>Челяб. обл.г. Кыштым</t>
  </si>
  <si>
    <t>Открытое первенство МАОУДОД "СДЮСШОР "Сибиряк"</t>
  </si>
  <si>
    <t>Кубок Края</t>
  </si>
  <si>
    <t>21-24.03</t>
  </si>
  <si>
    <t>Республика Хакасия</t>
  </si>
  <si>
    <t>Открытое первенство Березовской ДЮСШ</t>
  </si>
  <si>
    <t xml:space="preserve"> Минусинский район</t>
  </si>
  <si>
    <t>28.11-02.12</t>
  </si>
  <si>
    <t>Кубок Росии и Всероссийские соревнования</t>
  </si>
  <si>
    <t>28.01-06.02</t>
  </si>
  <si>
    <t>25.02-06.03</t>
  </si>
  <si>
    <t>1-11.12</t>
  </si>
  <si>
    <t>Кубок Сибири</t>
  </si>
  <si>
    <t>март- апрель</t>
  </si>
  <si>
    <t>г.Новосибирск, г.Саранск, г.Уфа, Г.Ижевск</t>
  </si>
  <si>
    <t>Семинский перевал, В.Тея</t>
  </si>
  <si>
    <t>п.В-Теи, Горячегорск</t>
  </si>
  <si>
    <t>Первенство Красноярского края  1996-97,98-99</t>
  </si>
  <si>
    <t>7по 11февр</t>
  </si>
  <si>
    <t>11-15.12,  15-19.12</t>
  </si>
  <si>
    <t>даекабрь</t>
  </si>
  <si>
    <t>г.Уфа</t>
  </si>
  <si>
    <t>зональные соревнования Спартакиады молодежи</t>
  </si>
  <si>
    <t>Финал Спартакиады молодежи</t>
  </si>
  <si>
    <t>Первенство России среди спортивных школ</t>
  </si>
  <si>
    <t xml:space="preserve">Чемпионат и Первенство России </t>
  </si>
  <si>
    <t xml:space="preserve">Кубок России </t>
  </si>
  <si>
    <t xml:space="preserve">Первенство ( Кубок)  Красноярского края </t>
  </si>
  <si>
    <t>Чемпионат и Первенство  Красноярского края памяти ЗТР В.И.Стольникова</t>
  </si>
  <si>
    <t xml:space="preserve">Всероссийскиеотборочные соревнования отбор к ПМ на "приз А. Стрепетова) </t>
  </si>
  <si>
    <t>Всероссийские соревнования к  ПМ  "на приз П.Ямалеева"</t>
  </si>
  <si>
    <t xml:space="preserve">Первенство ( Кубок) Красноярского края (II этап) </t>
  </si>
  <si>
    <t xml:space="preserve">  Первенство (Кубок) Красноярского края (I этап) </t>
  </si>
  <si>
    <t>1-10.04</t>
  </si>
  <si>
    <t>Краевые соревнования памяти МС А.Потоцкого 1997-2000 г.р</t>
  </si>
  <si>
    <t>3</t>
  </si>
  <si>
    <t xml:space="preserve">212  питание тренер </t>
  </si>
  <si>
    <t>212 суточные</t>
  </si>
  <si>
    <t>222 транспортные</t>
  </si>
  <si>
    <t>226 проживаие</t>
  </si>
  <si>
    <t>Тренер -преподователь</t>
  </si>
  <si>
    <t>V</t>
  </si>
  <si>
    <t xml:space="preserve"> V</t>
  </si>
  <si>
    <t>Чемпионат Сибирского Федерального Округа ( IIIэтап розыгрыша кУбка России ) 1995 г.р.  и старше</t>
  </si>
  <si>
    <t>15-19 .01.</t>
  </si>
  <si>
    <t>г.Омск</t>
  </si>
  <si>
    <t>г. Кемерово</t>
  </si>
  <si>
    <t>22-26.01</t>
  </si>
  <si>
    <t>Первенство России 1998-1999 г.р.</t>
  </si>
  <si>
    <t>12-16.02</t>
  </si>
  <si>
    <t>24-26.01</t>
  </si>
  <si>
    <t>31.01-02.02</t>
  </si>
  <si>
    <t>7-9.02</t>
  </si>
  <si>
    <t>6-8.03</t>
  </si>
  <si>
    <t>27.02-02.03</t>
  </si>
  <si>
    <t xml:space="preserve"> Горячегорск</t>
  </si>
  <si>
    <t>7-9.03</t>
  </si>
  <si>
    <t>14-16.03</t>
  </si>
  <si>
    <t xml:space="preserve">Открытый  чемпионат и первенство Красноярского края  </t>
  </si>
  <si>
    <t>25-30.03</t>
  </si>
  <si>
    <t>29-30.03</t>
  </si>
  <si>
    <t>18-23.11</t>
  </si>
  <si>
    <t>12-14.12</t>
  </si>
  <si>
    <t>19-21.12</t>
  </si>
  <si>
    <t>04-14.09</t>
  </si>
  <si>
    <t>декакбрь - янв. 2015</t>
  </si>
  <si>
    <t>Финал Кубка России</t>
  </si>
  <si>
    <t>10+3</t>
  </si>
  <si>
    <t>Спартакиада учащихся 2000-2001 г.р.</t>
  </si>
  <si>
    <t>Первенство России 1996-1998</t>
  </si>
  <si>
    <t>4-9.03</t>
  </si>
  <si>
    <t>г.Рыбинск</t>
  </si>
  <si>
    <t>Всероссийские соревнования по марафонским дистанциям</t>
  </si>
  <si>
    <t>16.03</t>
  </si>
  <si>
    <t>21-30.03</t>
  </si>
  <si>
    <t>г.Тюмень</t>
  </si>
  <si>
    <t>Чемпионат России 1993 г.р. И старше</t>
  </si>
  <si>
    <t>Всероссийские соревнования на призы О.Ч.Натальи Барановой 1998-99,2000-2001 г.р.</t>
  </si>
  <si>
    <t xml:space="preserve">Всероссийские соревнования </t>
  </si>
  <si>
    <t>2-6.04</t>
  </si>
  <si>
    <t>г.Мурманск</t>
  </si>
  <si>
    <t>Краевые соревнования по марафонским дистанциям</t>
  </si>
  <si>
    <t>5-6.04</t>
  </si>
  <si>
    <t>21-26.02</t>
  </si>
  <si>
    <t>7-8.04</t>
  </si>
  <si>
    <t>г.Апатиты</t>
  </si>
  <si>
    <t>Первенство России 1994-95 г.р.,юниоры</t>
  </si>
  <si>
    <t>9-10.04</t>
  </si>
  <si>
    <t>Первенство России 1994-95 г.р.,юниорки</t>
  </si>
  <si>
    <t>10-11.04</t>
  </si>
  <si>
    <t>г.Мончегорск</t>
  </si>
  <si>
    <t>Чемпионат России,  женщины</t>
  </si>
  <si>
    <t>11-12.04</t>
  </si>
  <si>
    <t>Чемпионат России,  мужчины</t>
  </si>
  <si>
    <t>12-13.04</t>
  </si>
  <si>
    <t>Открытый Чемпионат и Первенство Красноярского края по ОФП</t>
  </si>
  <si>
    <t>10-14.09</t>
  </si>
  <si>
    <t xml:space="preserve">Красноярск </t>
  </si>
  <si>
    <t>Краевые соревнования по л/роллерам , спринт</t>
  </si>
  <si>
    <t>Белогорск,  Саланга, В.Теи, Горячегорск, Семинский перевал</t>
  </si>
  <si>
    <t xml:space="preserve"> Красноярск,Саланга,  Минусинский р-н, п.Краснотуранск, Горячегорск</t>
  </si>
  <si>
    <t>Красноярск,Минусинский район, Горячегорск. Киргизия. Семинский перевал</t>
  </si>
  <si>
    <t>1-3 м -5 чел.4-10 м-4 чел. 10-15 м - 2 чел.</t>
  </si>
  <si>
    <t>1-3 м -1 чел.4-10 м-2 чел. 10-15 м - 1 чел.15-25 м -2 чел</t>
  </si>
  <si>
    <t>ГОДОВОЙ КАЛЕНДАРНЫЙ ПЛАН СПОРТИВНО - МАССОВЫХ И ФИЗКУЛЬТУРНО-ОЗДОРОВИТЕЛЬНЫХ МЕРОПРИЯТИЙ МАОУДОД "СДЮСШОР "СИБИРЯК" НА 2014 год .</t>
  </si>
  <si>
    <t>Челябинская обл.г.Кыштым</t>
  </si>
  <si>
    <t>02.-12.01</t>
  </si>
  <si>
    <t>03-17.09</t>
  </si>
  <si>
    <t>02.-11.01</t>
  </si>
  <si>
    <t>14-20.01</t>
  </si>
  <si>
    <t>Посещение спортивно-массовых мероприятий, проходящих на территории города Красноярска (турниры, соревнования, форумы, спортивные праздники и др.)</t>
  </si>
  <si>
    <t>декабрь- январь 2015г</t>
  </si>
  <si>
    <t>согласно плану проведения мероприятий</t>
  </si>
  <si>
    <t>02-11.01,</t>
  </si>
  <si>
    <t>Согласовано:</t>
  </si>
  <si>
    <t xml:space="preserve">                  ________________С.В. Кочан</t>
  </si>
  <si>
    <t xml:space="preserve">                         __________________________2013г.</t>
  </si>
  <si>
    <t>Генеральный директор МАОУДОД СДЮСШОР "Сибиряк"</t>
  </si>
  <si>
    <t>_________________С.С. Аникин</t>
  </si>
  <si>
    <t>Главный бухгалтер</t>
  </si>
  <si>
    <t xml:space="preserve">                    Н.А. Чебыкина</t>
  </si>
  <si>
    <t>СРОКИ ФЕВРАЛЬ</t>
  </si>
</sst>
</file>

<file path=xl/styles.xml><?xml version="1.0" encoding="utf-8"?>
<styleSheet xmlns="http://schemas.openxmlformats.org/spreadsheetml/2006/main">
  <numFmts count="1">
    <numFmt numFmtId="164" formatCode="dd/mm/yy;@"/>
  </numFmts>
  <fonts count="35">
    <font>
      <sz val="10"/>
      <name val="Arial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6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sz val="6"/>
      <name val="Arial"/>
      <family val="2"/>
      <charset val="204"/>
    </font>
    <font>
      <sz val="8"/>
      <name val="Arial Narrow"/>
      <family val="2"/>
      <charset val="204"/>
    </font>
    <font>
      <b/>
      <sz val="8"/>
      <name val="Arial"/>
      <family val="2"/>
      <charset val="204"/>
    </font>
    <font>
      <sz val="6"/>
      <name val="Arial Cyr"/>
      <charset val="204"/>
    </font>
    <font>
      <sz val="10"/>
      <name val="Arial Cyr"/>
      <family val="2"/>
      <charset val="204"/>
    </font>
    <font>
      <sz val="10"/>
      <color rgb="FFFF0000"/>
      <name val="Arial"/>
      <family val="2"/>
      <charset val="204"/>
    </font>
    <font>
      <sz val="22"/>
      <name val="Arial"/>
      <family val="2"/>
      <charset val="204"/>
    </font>
    <font>
      <sz val="16"/>
      <color rgb="FFFF0000"/>
      <name val="Arial"/>
      <family val="2"/>
      <charset val="204"/>
    </font>
    <font>
      <sz val="16"/>
      <color rgb="FFFF0000"/>
      <name val="Arial Cyr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name val="Arial Cyr"/>
      <charset val="204"/>
    </font>
    <font>
      <sz val="10"/>
      <color rgb="FFFF0000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9"/>
      <color theme="1"/>
      <name val="Arial Cyr"/>
      <family val="2"/>
      <charset val="204"/>
    </font>
    <font>
      <sz val="9"/>
      <color theme="1"/>
      <name val="Arial Cyr"/>
      <charset val="204"/>
    </font>
    <font>
      <sz val="9"/>
      <name val="Arial"/>
      <family val="2"/>
      <charset val="204"/>
    </font>
    <font>
      <b/>
      <sz val="9"/>
      <name val="Arial Cyr"/>
      <charset val="204"/>
    </font>
    <font>
      <b/>
      <sz val="9"/>
      <name val="Arial"/>
      <family val="2"/>
      <charset val="204"/>
    </font>
    <font>
      <sz val="9"/>
      <name val="Arial Narrow"/>
      <family val="2"/>
      <charset val="204"/>
    </font>
    <font>
      <sz val="9"/>
      <color theme="1"/>
      <name val="Arial"/>
      <family val="2"/>
      <charset val="204"/>
    </font>
    <font>
      <b/>
      <sz val="9"/>
      <color rgb="FFFF0000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5" fillId="0" borderId="0" xfId="0" applyFont="1"/>
    <xf numFmtId="3" fontId="0" fillId="0" borderId="0" xfId="0" applyNumberFormat="1"/>
    <xf numFmtId="0" fontId="4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3" fontId="2" fillId="2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justify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3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justify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justify"/>
    </xf>
    <xf numFmtId="0" fontId="4" fillId="4" borderId="1" xfId="0" applyFont="1" applyFill="1" applyBorder="1" applyAlignment="1">
      <alignment horizontal="center" vertical="justify" wrapText="1"/>
    </xf>
    <xf numFmtId="0" fontId="2" fillId="4" borderId="1" xfId="0" applyFont="1" applyFill="1" applyBorder="1" applyAlignment="1">
      <alignment horizontal="center" vertical="justify"/>
    </xf>
    <xf numFmtId="0" fontId="3" fillId="0" borderId="1" xfId="0" applyFont="1" applyBorder="1" applyAlignment="1">
      <alignment horizontal="center" vertical="justify" wrapText="1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justify" wrapText="1"/>
    </xf>
    <xf numFmtId="0" fontId="4" fillId="0" borderId="1" xfId="0" applyFont="1" applyFill="1" applyBorder="1" applyAlignment="1">
      <alignment horizontal="center" vertical="justify" wrapText="1"/>
    </xf>
    <xf numFmtId="17" fontId="2" fillId="0" borderId="1" xfId="0" applyNumberFormat="1" applyFont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justify"/>
    </xf>
    <xf numFmtId="3" fontId="1" fillId="3" borderId="1" xfId="0" applyNumberFormat="1" applyFont="1" applyFill="1" applyBorder="1" applyAlignment="1">
      <alignment horizontal="center" vertical="justify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justify"/>
    </xf>
    <xf numFmtId="3" fontId="9" fillId="4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0" fillId="6" borderId="0" xfId="0" applyFill="1"/>
    <xf numFmtId="0" fontId="4" fillId="7" borderId="1" xfId="0" applyFont="1" applyFill="1" applyBorder="1" applyAlignment="1">
      <alignment horizontal="center" vertical="center" wrapText="1"/>
    </xf>
    <xf numFmtId="0" fontId="0" fillId="7" borderId="0" xfId="0" applyFill="1"/>
    <xf numFmtId="0" fontId="6" fillId="0" borderId="0" xfId="0" applyFont="1" applyFill="1"/>
    <xf numFmtId="0" fontId="0" fillId="0" borderId="0" xfId="0" applyFill="1"/>
    <xf numFmtId="0" fontId="4" fillId="8" borderId="1" xfId="0" applyFont="1" applyFill="1" applyBorder="1" applyAlignment="1">
      <alignment horizontal="center" vertical="center" wrapText="1"/>
    </xf>
    <xf numFmtId="0" fontId="0" fillId="8" borderId="0" xfId="0" applyFill="1"/>
    <xf numFmtId="3" fontId="0" fillId="0" borderId="0" xfId="0" applyNumberFormat="1" applyFill="1"/>
    <xf numFmtId="3" fontId="10" fillId="0" borderId="0" xfId="0" applyNumberFormat="1" applyFont="1"/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  <xf numFmtId="1" fontId="0" fillId="0" borderId="0" xfId="0" applyNumberFormat="1" applyFill="1"/>
    <xf numFmtId="1" fontId="0" fillId="9" borderId="0" xfId="0" applyNumberFormat="1" applyFill="1"/>
    <xf numFmtId="0" fontId="0" fillId="10" borderId="0" xfId="0" applyFill="1"/>
    <xf numFmtId="0" fontId="3" fillId="7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distributed" vertical="center" wrapText="1"/>
    </xf>
    <xf numFmtId="0" fontId="10" fillId="10" borderId="0" xfId="0" applyFont="1" applyFill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49" fontId="2" fillId="10" borderId="1" xfId="0" applyNumberFormat="1" applyFont="1" applyFill="1" applyBorder="1" applyAlignment="1">
      <alignment horizontal="center" vertical="center" wrapText="1"/>
    </xf>
    <xf numFmtId="14" fontId="2" fillId="10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2" fillId="10" borderId="1" xfId="0" applyNumberFormat="1" applyFont="1" applyFill="1" applyBorder="1" applyAlignment="1">
      <alignment horizontal="center" vertical="center"/>
    </xf>
    <xf numFmtId="3" fontId="0" fillId="6" borderId="0" xfId="0" applyNumberFormat="1" applyFill="1"/>
    <xf numFmtId="1" fontId="0" fillId="7" borderId="0" xfId="0" applyNumberFormat="1" applyFill="1"/>
    <xf numFmtId="0" fontId="3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7" borderId="1" xfId="0" applyNumberFormat="1" applyFont="1" applyFill="1" applyBorder="1" applyAlignment="1">
      <alignment horizontal="right" vertical="center"/>
    </xf>
    <xf numFmtId="1" fontId="2" fillId="6" borderId="1" xfId="0" applyNumberFormat="1" applyFont="1" applyFill="1" applyBorder="1" applyAlignment="1">
      <alignment horizontal="right" vertical="center"/>
    </xf>
    <xf numFmtId="1" fontId="2" fillId="10" borderId="1" xfId="0" applyNumberFormat="1" applyFont="1" applyFill="1" applyBorder="1" applyAlignment="1">
      <alignment horizontal="right" vertical="center"/>
    </xf>
    <xf numFmtId="1" fontId="2" fillId="8" borderId="1" xfId="0" applyNumberFormat="1" applyFont="1" applyFill="1" applyBorder="1" applyAlignment="1">
      <alignment horizontal="right" vertical="center"/>
    </xf>
    <xf numFmtId="0" fontId="10" fillId="10" borderId="1" xfId="0" applyFont="1" applyFill="1" applyBorder="1" applyAlignment="1">
      <alignment vertical="center"/>
    </xf>
    <xf numFmtId="1" fontId="9" fillId="3" borderId="1" xfId="0" applyNumberFormat="1" applyFont="1" applyFill="1" applyBorder="1" applyAlignment="1">
      <alignment horizontal="right" vertical="center"/>
    </xf>
    <xf numFmtId="1" fontId="1" fillId="3" borderId="1" xfId="0" applyNumberFormat="1" applyFont="1" applyFill="1" applyBorder="1" applyAlignment="1">
      <alignment horizontal="right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1" fontId="9" fillId="4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1" fontId="9" fillId="10" borderId="1" xfId="0" applyNumberFormat="1" applyFont="1" applyFill="1" applyBorder="1" applyAlignment="1">
      <alignment horizontal="right" vertical="center"/>
    </xf>
    <xf numFmtId="1" fontId="2" fillId="11" borderId="1" xfId="0" applyNumberFormat="1" applyFont="1" applyFill="1" applyBorder="1" applyAlignment="1">
      <alignment horizontal="right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right" vertical="center"/>
    </xf>
    <xf numFmtId="0" fontId="14" fillId="7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/>
    <xf numFmtId="3" fontId="10" fillId="6" borderId="0" xfId="0" applyNumberFormat="1" applyFont="1" applyFill="1"/>
    <xf numFmtId="0" fontId="10" fillId="6" borderId="0" xfId="0" applyFont="1" applyFill="1"/>
    <xf numFmtId="3" fontId="10" fillId="7" borderId="0" xfId="0" applyNumberFormat="1" applyFont="1" applyFill="1"/>
    <xf numFmtId="0" fontId="10" fillId="7" borderId="0" xfId="0" applyFont="1" applyFill="1"/>
    <xf numFmtId="1" fontId="10" fillId="7" borderId="0" xfId="0" applyNumberFormat="1" applyFont="1" applyFill="1"/>
    <xf numFmtId="1" fontId="0" fillId="3" borderId="0" xfId="0" applyNumberFormat="1" applyFill="1"/>
    <xf numFmtId="0" fontId="6" fillId="6" borderId="0" xfId="0" applyFont="1" applyFill="1"/>
    <xf numFmtId="1" fontId="10" fillId="6" borderId="0" xfId="0" applyNumberFormat="1" applyFont="1" applyFill="1"/>
    <xf numFmtId="0" fontId="6" fillId="7" borderId="0" xfId="0" applyFont="1" applyFill="1"/>
    <xf numFmtId="0" fontId="0" fillId="6" borderId="1" xfId="0" applyFill="1" applyBorder="1"/>
    <xf numFmtId="1" fontId="0" fillId="6" borderId="1" xfId="0" applyNumberFormat="1" applyFill="1" applyBorder="1"/>
    <xf numFmtId="1" fontId="0" fillId="6" borderId="0" xfId="0" applyNumberFormat="1" applyFill="1"/>
    <xf numFmtId="0" fontId="0" fillId="11" borderId="1" xfId="0" applyFill="1" applyBorder="1"/>
    <xf numFmtId="1" fontId="0" fillId="11" borderId="1" xfId="0" applyNumberFormat="1" applyFill="1" applyBorder="1"/>
    <xf numFmtId="1" fontId="0" fillId="11" borderId="0" xfId="0" applyNumberForma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10" borderId="0" xfId="0" applyFont="1" applyFill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" fontId="4" fillId="1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10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left" vertical="center" wrapText="1"/>
    </xf>
    <xf numFmtId="49" fontId="2" fillId="10" borderId="1" xfId="0" applyNumberFormat="1" applyFont="1" applyFill="1" applyBorder="1" applyAlignment="1">
      <alignment horizontal="left" vertical="center" wrapText="1"/>
    </xf>
    <xf numFmtId="14" fontId="2" fillId="1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10" fillId="10" borderId="1" xfId="0" applyFont="1" applyFill="1" applyBorder="1" applyAlignment="1">
      <alignment horizontal="left" vertical="center"/>
    </xf>
    <xf numFmtId="49" fontId="2" fillId="10" borderId="1" xfId="0" applyNumberFormat="1" applyFont="1" applyFill="1" applyBorder="1" applyAlignment="1">
      <alignment horizontal="left" vertical="center"/>
    </xf>
    <xf numFmtId="17" fontId="2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7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" fontId="6" fillId="0" borderId="0" xfId="0" applyNumberFormat="1" applyFont="1" applyFill="1"/>
    <xf numFmtId="0" fontId="0" fillId="0" borderId="11" xfId="0" applyFill="1" applyBorder="1"/>
    <xf numFmtId="0" fontId="0" fillId="0" borderId="0" xfId="0" applyFill="1" applyBorder="1"/>
    <xf numFmtId="0" fontId="4" fillId="0" borderId="4" xfId="0" applyFont="1" applyFill="1" applyBorder="1" applyAlignment="1">
      <alignment horizontal="center" vertical="center" wrapText="1"/>
    </xf>
    <xf numFmtId="0" fontId="15" fillId="10" borderId="0" xfId="0" applyFont="1" applyFill="1" applyBorder="1" applyAlignment="1">
      <alignment horizontal="center" vertical="center" wrapText="1"/>
    </xf>
    <xf numFmtId="0" fontId="16" fillId="0" borderId="0" xfId="0" applyFont="1" applyFill="1"/>
    <xf numFmtId="3" fontId="6" fillId="6" borderId="0" xfId="0" applyNumberFormat="1" applyFont="1" applyFill="1"/>
    <xf numFmtId="0" fontId="4" fillId="7" borderId="0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8" fillId="0" borderId="0" xfId="0" applyFont="1" applyFill="1"/>
    <xf numFmtId="0" fontId="1" fillId="0" borderId="0" xfId="0" applyFont="1" applyAlignment="1"/>
    <xf numFmtId="0" fontId="2" fillId="0" borderId="0" xfId="0" applyFont="1" applyAlignment="1"/>
    <xf numFmtId="1" fontId="15" fillId="0" borderId="1" xfId="0" applyNumberFormat="1" applyFont="1" applyFill="1" applyBorder="1" applyAlignment="1">
      <alignment vertical="center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1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1" fontId="25" fillId="6" borderId="1" xfId="0" applyNumberFormat="1" applyFont="1" applyFill="1" applyBorder="1" applyAlignment="1">
      <alignment horizontal="right"/>
    </xf>
    <xf numFmtId="1" fontId="25" fillId="12" borderId="1" xfId="0" applyNumberFormat="1" applyFont="1" applyFill="1" applyBorder="1" applyAlignment="1">
      <alignment horizontal="right"/>
    </xf>
    <xf numFmtId="1" fontId="28" fillId="12" borderId="1" xfId="0" applyNumberFormat="1" applyFont="1" applyFill="1" applyBorder="1" applyAlignment="1">
      <alignment horizontal="right"/>
    </xf>
    <xf numFmtId="1" fontId="25" fillId="10" borderId="1" xfId="0" applyNumberFormat="1" applyFont="1" applyFill="1" applyBorder="1" applyAlignment="1">
      <alignment horizontal="right"/>
    </xf>
    <xf numFmtId="1" fontId="25" fillId="5" borderId="1" xfId="0" applyNumberFormat="1" applyFont="1" applyFill="1" applyBorder="1" applyAlignment="1">
      <alignment horizontal="right"/>
    </xf>
    <xf numFmtId="1" fontId="25" fillId="0" borderId="1" xfId="0" applyNumberFormat="1" applyFont="1" applyFill="1" applyBorder="1" applyAlignment="1">
      <alignment horizontal="right"/>
    </xf>
    <xf numFmtId="1" fontId="26" fillId="10" borderId="1" xfId="0" applyNumberFormat="1" applyFont="1" applyFill="1" applyBorder="1" applyAlignment="1">
      <alignment horizontal="right"/>
    </xf>
    <xf numFmtId="1" fontId="26" fillId="5" borderId="1" xfId="0" applyNumberFormat="1" applyFont="1" applyFill="1" applyBorder="1" applyAlignment="1">
      <alignment horizontal="right"/>
    </xf>
    <xf numFmtId="1" fontId="26" fillId="6" borderId="1" xfId="0" applyNumberFormat="1" applyFont="1" applyFill="1" applyBorder="1" applyAlignment="1">
      <alignment horizontal="right"/>
    </xf>
    <xf numFmtId="1" fontId="26" fillId="6" borderId="1" xfId="0" applyNumberFormat="1" applyFont="1" applyFill="1" applyBorder="1" applyAlignment="1"/>
    <xf numFmtId="1" fontId="26" fillId="7" borderId="1" xfId="0" applyNumberFormat="1" applyFont="1" applyFill="1" applyBorder="1" applyAlignment="1">
      <alignment horizontal="right"/>
    </xf>
    <xf numFmtId="1" fontId="26" fillId="0" borderId="1" xfId="0" applyNumberFormat="1" applyFont="1" applyFill="1" applyBorder="1" applyAlignment="1">
      <alignment horizontal="right"/>
    </xf>
    <xf numFmtId="1" fontId="26" fillId="0" borderId="1" xfId="0" applyNumberFormat="1" applyFont="1" applyFill="1" applyBorder="1" applyAlignment="1"/>
    <xf numFmtId="1" fontId="26" fillId="5" borderId="1" xfId="0" applyNumberFormat="1" applyFont="1" applyFill="1" applyBorder="1" applyAlignment="1"/>
    <xf numFmtId="1" fontId="26" fillId="12" borderId="1" xfId="0" applyNumberFormat="1" applyFont="1" applyFill="1" applyBorder="1" applyAlignment="1"/>
    <xf numFmtId="1" fontId="26" fillId="8" borderId="1" xfId="0" applyNumberFormat="1" applyFont="1" applyFill="1" applyBorder="1" applyAlignment="1"/>
    <xf numFmtId="1" fontId="8" fillId="3" borderId="1" xfId="0" applyNumberFormat="1" applyFont="1" applyFill="1" applyBorder="1" applyAlignment="1"/>
    <xf numFmtId="1" fontId="26" fillId="0" borderId="1" xfId="0" applyNumberFormat="1" applyFont="1" applyFill="1" applyBorder="1" applyAlignment="1">
      <alignment vertical="center"/>
    </xf>
    <xf numFmtId="1" fontId="26" fillId="6" borderId="1" xfId="0" applyNumberFormat="1" applyFont="1" applyFill="1" applyBorder="1" applyAlignment="1">
      <alignment vertical="center"/>
    </xf>
    <xf numFmtId="1" fontId="26" fillId="7" borderId="1" xfId="0" applyNumberFormat="1" applyFont="1" applyFill="1" applyBorder="1" applyAlignment="1">
      <alignment vertical="center"/>
    </xf>
    <xf numFmtId="1" fontId="26" fillId="8" borderId="1" xfId="0" applyNumberFormat="1" applyFont="1" applyFill="1" applyBorder="1" applyAlignment="1">
      <alignment vertical="center"/>
    </xf>
    <xf numFmtId="1" fontId="26" fillId="10" borderId="1" xfId="0" applyNumberFormat="1" applyFont="1" applyFill="1" applyBorder="1" applyAlignment="1">
      <alignment vertical="center"/>
    </xf>
    <xf numFmtId="1" fontId="27" fillId="6" borderId="1" xfId="0" applyNumberFormat="1" applyFont="1" applyFill="1" applyBorder="1" applyAlignment="1">
      <alignment vertical="center"/>
    </xf>
    <xf numFmtId="1" fontId="30" fillId="3" borderId="1" xfId="0" applyNumberFormat="1" applyFont="1" applyFill="1" applyBorder="1" applyAlignment="1">
      <alignment vertical="center"/>
    </xf>
    <xf numFmtId="1" fontId="31" fillId="3" borderId="1" xfId="0" applyNumberFormat="1" applyFont="1" applyFill="1" applyBorder="1" applyAlignment="1">
      <alignment vertical="center"/>
    </xf>
    <xf numFmtId="1" fontId="8" fillId="3" borderId="1" xfId="0" applyNumberFormat="1" applyFont="1" applyFill="1" applyBorder="1" applyAlignment="1">
      <alignment vertical="center"/>
    </xf>
    <xf numFmtId="1" fontId="25" fillId="7" borderId="1" xfId="0" applyNumberFormat="1" applyFont="1" applyFill="1" applyBorder="1" applyAlignment="1">
      <alignment vertical="center"/>
    </xf>
    <xf numFmtId="1" fontId="25" fillId="6" borderId="1" xfId="0" applyNumberFormat="1" applyFont="1" applyFill="1" applyBorder="1" applyAlignment="1">
      <alignment vertical="center"/>
    </xf>
    <xf numFmtId="1" fontId="25" fillId="0" borderId="1" xfId="0" applyNumberFormat="1" applyFont="1" applyFill="1" applyBorder="1" applyAlignment="1">
      <alignment vertical="center"/>
    </xf>
    <xf numFmtId="1" fontId="25" fillId="7" borderId="1" xfId="0" applyNumberFormat="1" applyFont="1" applyFill="1" applyBorder="1" applyAlignment="1">
      <alignment horizontal="right" vertical="center"/>
    </xf>
    <xf numFmtId="1" fontId="25" fillId="6" borderId="1" xfId="0" applyNumberFormat="1" applyFont="1" applyFill="1" applyBorder="1" applyAlignment="1">
      <alignment horizontal="right" vertical="center"/>
    </xf>
    <xf numFmtId="1" fontId="25" fillId="0" borderId="1" xfId="0" applyNumberFormat="1" applyFont="1" applyFill="1" applyBorder="1" applyAlignment="1">
      <alignment horizontal="right" vertical="center"/>
    </xf>
    <xf numFmtId="1" fontId="30" fillId="3" borderId="1" xfId="0" applyNumberFormat="1" applyFont="1" applyFill="1" applyBorder="1" applyAlignment="1">
      <alignment horizontal="right" vertical="center"/>
    </xf>
    <xf numFmtId="1" fontId="26" fillId="10" borderId="1" xfId="0" applyNumberFormat="1" applyFont="1" applyFill="1" applyBorder="1" applyAlignment="1">
      <alignment horizontal="center"/>
    </xf>
    <xf numFmtId="1" fontId="26" fillId="10" borderId="1" xfId="0" applyNumberFormat="1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/>
    </xf>
    <xf numFmtId="1" fontId="26" fillId="0" borderId="3" xfId="0" applyNumberFormat="1" applyFont="1" applyFill="1" applyBorder="1" applyAlignment="1">
      <alignment vertical="center"/>
    </xf>
    <xf numFmtId="1" fontId="0" fillId="10" borderId="0" xfId="0" applyNumberFormat="1" applyFill="1"/>
    <xf numFmtId="1" fontId="20" fillId="0" borderId="1" xfId="0" applyNumberFormat="1" applyFont="1" applyBorder="1" applyAlignment="1">
      <alignment horizontal="center"/>
    </xf>
    <xf numFmtId="1" fontId="25" fillId="0" borderId="1" xfId="0" applyNumberFormat="1" applyFont="1" applyBorder="1" applyAlignment="1">
      <alignment horizontal="left" wrapText="1"/>
    </xf>
    <xf numFmtId="1" fontId="25" fillId="0" borderId="1" xfId="0" applyNumberFormat="1" applyFont="1" applyBorder="1" applyAlignment="1">
      <alignment horizontal="center"/>
    </xf>
    <xf numFmtId="1" fontId="25" fillId="0" borderId="1" xfId="0" applyNumberFormat="1" applyFont="1" applyBorder="1" applyAlignment="1">
      <alignment horizontal="center" wrapText="1"/>
    </xf>
    <xf numFmtId="1" fontId="25" fillId="6" borderId="1" xfId="0" applyNumberFormat="1" applyFont="1" applyFill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/>
    </xf>
    <xf numFmtId="1" fontId="25" fillId="0" borderId="1" xfId="0" applyNumberFormat="1" applyFont="1" applyBorder="1" applyAlignment="1">
      <alignment horizontal="left" vertical="center" wrapText="1"/>
    </xf>
    <xf numFmtId="1" fontId="26" fillId="10" borderId="1" xfId="0" applyNumberFormat="1" applyFont="1" applyFill="1" applyBorder="1" applyAlignment="1">
      <alignment horizontal="center" vertical="center" wrapText="1"/>
    </xf>
    <xf numFmtId="1" fontId="26" fillId="10" borderId="1" xfId="0" applyNumberFormat="1" applyFont="1" applyFill="1" applyBorder="1" applyAlignment="1">
      <alignment horizontal="left" vertical="center" wrapText="1"/>
    </xf>
    <xf numFmtId="1" fontId="27" fillId="10" borderId="1" xfId="0" applyNumberFormat="1" applyFont="1" applyFill="1" applyBorder="1" applyAlignment="1">
      <alignment horizontal="center" vertical="center"/>
    </xf>
    <xf numFmtId="1" fontId="25" fillId="12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/>
    </xf>
    <xf numFmtId="1" fontId="25" fillId="10" borderId="1" xfId="0" applyNumberFormat="1" applyFont="1" applyFill="1" applyBorder="1" applyAlignment="1">
      <alignment horizontal="center" vertical="center" wrapText="1"/>
    </xf>
    <xf numFmtId="1" fontId="25" fillId="5" borderId="1" xfId="0" applyNumberFormat="1" applyFont="1" applyFill="1" applyBorder="1" applyAlignment="1">
      <alignment horizontal="center" vertical="center" wrapText="1"/>
    </xf>
    <xf numFmtId="1" fontId="27" fillId="10" borderId="1" xfId="0" applyNumberFormat="1" applyFont="1" applyFill="1" applyBorder="1" applyAlignment="1">
      <alignment horizontal="left" vertical="center" wrapText="1"/>
    </xf>
    <xf numFmtId="1" fontId="22" fillId="10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1" fontId="29" fillId="10" borderId="1" xfId="0" applyNumberFormat="1" applyFont="1" applyFill="1" applyBorder="1" applyAlignment="1">
      <alignment horizontal="center" vertical="center"/>
    </xf>
    <xf numFmtId="1" fontId="29" fillId="10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vertical="center" wrapText="1"/>
    </xf>
    <xf numFmtId="1" fontId="15" fillId="0" borderId="1" xfId="0" applyNumberFormat="1" applyFont="1" applyFill="1" applyBorder="1" applyAlignment="1">
      <alignment vertical="center" wrapText="1"/>
    </xf>
    <xf numFmtId="1" fontId="25" fillId="6" borderId="1" xfId="0" applyNumberFormat="1" applyFont="1" applyFill="1" applyBorder="1" applyAlignment="1">
      <alignment vertical="center" wrapText="1"/>
    </xf>
    <xf numFmtId="1" fontId="25" fillId="5" borderId="1" xfId="0" applyNumberFormat="1" applyFont="1" applyFill="1" applyBorder="1" applyAlignment="1">
      <alignment vertical="center" wrapText="1"/>
    </xf>
    <xf numFmtId="1" fontId="26" fillId="0" borderId="1" xfId="0" applyNumberFormat="1" applyFont="1" applyFill="1" applyBorder="1" applyAlignment="1">
      <alignment horizontal="left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1" fontId="26" fillId="0" borderId="2" xfId="0" applyNumberFormat="1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vertical="center" wrapText="1"/>
    </xf>
    <xf numFmtId="1" fontId="26" fillId="0" borderId="3" xfId="0" applyNumberFormat="1" applyFont="1" applyFill="1" applyBorder="1" applyAlignment="1">
      <alignment horizontal="center" vertical="center" wrapText="1"/>
    </xf>
    <xf numFmtId="1" fontId="20" fillId="0" borderId="2" xfId="0" applyNumberFormat="1" applyFont="1" applyBorder="1" applyAlignment="1">
      <alignment horizontal="center"/>
    </xf>
    <xf numFmtId="1" fontId="26" fillId="10" borderId="2" xfId="0" applyNumberFormat="1" applyFont="1" applyFill="1" applyBorder="1" applyAlignment="1">
      <alignment horizontal="center" vertical="center"/>
    </xf>
    <xf numFmtId="1" fontId="25" fillId="7" borderId="1" xfId="0" applyNumberFormat="1" applyFont="1" applyFill="1" applyBorder="1" applyAlignment="1">
      <alignment vertical="center" wrapText="1"/>
    </xf>
    <xf numFmtId="1" fontId="26" fillId="0" borderId="1" xfId="0" applyNumberFormat="1" applyFont="1" applyFill="1" applyBorder="1" applyAlignment="1">
      <alignment vertical="center" wrapText="1"/>
    </xf>
    <xf numFmtId="1" fontId="25" fillId="10" borderId="1" xfId="0" applyNumberFormat="1" applyFont="1" applyFill="1" applyBorder="1" applyAlignment="1">
      <alignment vertical="center" wrapText="1"/>
    </xf>
    <xf numFmtId="1" fontId="25" fillId="12" borderId="1" xfId="0" applyNumberFormat="1" applyFont="1" applyFill="1" applyBorder="1" applyAlignment="1">
      <alignment vertical="center" wrapText="1"/>
    </xf>
    <xf numFmtId="1" fontId="26" fillId="10" borderId="1" xfId="0" applyNumberFormat="1" applyFont="1" applyFill="1" applyBorder="1" applyAlignment="1">
      <alignment vertical="center" wrapText="1"/>
    </xf>
    <xf numFmtId="1" fontId="25" fillId="8" borderId="1" xfId="0" applyNumberFormat="1" applyFont="1" applyFill="1" applyBorder="1" applyAlignment="1">
      <alignment vertical="center" wrapText="1"/>
    </xf>
    <xf numFmtId="1" fontId="25" fillId="10" borderId="1" xfId="0" applyNumberFormat="1" applyFont="1" applyFill="1" applyBorder="1" applyAlignment="1">
      <alignment horizontal="center"/>
    </xf>
    <xf numFmtId="1" fontId="15" fillId="10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Border="1" applyAlignment="1">
      <alignment wrapText="1"/>
    </xf>
    <xf numFmtId="1" fontId="30" fillId="3" borderId="1" xfId="0" applyNumberFormat="1" applyFont="1" applyFill="1" applyBorder="1" applyAlignment="1">
      <alignment vertical="center" wrapText="1"/>
    </xf>
    <xf numFmtId="1" fontId="25" fillId="0" borderId="1" xfId="0" applyNumberFormat="1" applyFont="1" applyBorder="1" applyAlignment="1">
      <alignment vertical="center" wrapText="1"/>
    </xf>
    <xf numFmtId="1" fontId="25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vertical="center"/>
    </xf>
    <xf numFmtId="1" fontId="21" fillId="0" borderId="1" xfId="0" applyNumberFormat="1" applyFont="1" applyFill="1" applyBorder="1" applyAlignment="1">
      <alignment vertical="center"/>
    </xf>
    <xf numFmtId="1" fontId="32" fillId="0" borderId="1" xfId="0" applyNumberFormat="1" applyFont="1" applyFill="1" applyBorder="1" applyAlignment="1">
      <alignment vertical="center" wrapText="1"/>
    </xf>
    <xf numFmtId="1" fontId="26" fillId="0" borderId="2" xfId="0" applyNumberFormat="1" applyFont="1" applyFill="1" applyBorder="1" applyAlignment="1">
      <alignment vertical="center" wrapText="1"/>
    </xf>
    <xf numFmtId="1" fontId="26" fillId="0" borderId="2" xfId="0" applyNumberFormat="1" applyFont="1" applyFill="1" applyBorder="1" applyAlignment="1">
      <alignment horizontal="center" vertical="center"/>
    </xf>
    <xf numFmtId="1" fontId="15" fillId="10" borderId="1" xfId="0" applyNumberFormat="1" applyFont="1" applyFill="1" applyBorder="1" applyAlignment="1">
      <alignment vertical="center" wrapText="1"/>
    </xf>
    <xf numFmtId="1" fontId="20" fillId="0" borderId="3" xfId="0" applyNumberFormat="1" applyFont="1" applyBorder="1" applyAlignment="1">
      <alignment horizontal="center"/>
    </xf>
    <xf numFmtId="1" fontId="26" fillId="0" borderId="7" xfId="0" applyNumberFormat="1" applyFont="1" applyFill="1" applyBorder="1" applyAlignment="1">
      <alignment horizontal="center" vertical="center" wrapText="1"/>
    </xf>
    <xf numFmtId="1" fontId="26" fillId="0" borderId="3" xfId="0" applyNumberFormat="1" applyFont="1" applyFill="1" applyBorder="1" applyAlignment="1">
      <alignment horizontal="center" vertical="center"/>
    </xf>
    <xf numFmtId="1" fontId="26" fillId="0" borderId="3" xfId="0" applyNumberFormat="1" applyFont="1" applyFill="1" applyBorder="1" applyAlignment="1">
      <alignment vertical="center" wrapText="1"/>
    </xf>
    <xf numFmtId="1" fontId="25" fillId="0" borderId="3" xfId="0" applyNumberFormat="1" applyFont="1" applyBorder="1" applyAlignment="1">
      <alignment horizontal="center"/>
    </xf>
    <xf numFmtId="1" fontId="29" fillId="10" borderId="4" xfId="0" applyNumberFormat="1" applyFont="1" applyFill="1" applyBorder="1" applyAlignment="1">
      <alignment vertical="center" wrapText="1"/>
    </xf>
    <xf numFmtId="1" fontId="29" fillId="10" borderId="5" xfId="0" applyNumberFormat="1" applyFont="1" applyFill="1" applyBorder="1" applyAlignment="1">
      <alignment vertical="center" wrapText="1"/>
    </xf>
    <xf numFmtId="1" fontId="29" fillId="10" borderId="6" xfId="0" applyNumberFormat="1" applyFont="1" applyFill="1" applyBorder="1" applyAlignment="1">
      <alignment vertical="center" wrapText="1"/>
    </xf>
    <xf numFmtId="1" fontId="33" fillId="0" borderId="7" xfId="0" applyNumberFormat="1" applyFont="1" applyBorder="1" applyAlignment="1">
      <alignment vertical="center" wrapText="1"/>
    </xf>
    <xf numFmtId="1" fontId="29" fillId="0" borderId="7" xfId="0" applyNumberFormat="1" applyFont="1" applyBorder="1" applyAlignment="1">
      <alignment horizontal="center" vertical="center"/>
    </xf>
    <xf numFmtId="1" fontId="25" fillId="0" borderId="3" xfId="0" applyNumberFormat="1" applyFont="1" applyFill="1" applyBorder="1" applyAlignment="1">
      <alignment vertical="center" wrapText="1"/>
    </xf>
    <xf numFmtId="1" fontId="15" fillId="0" borderId="7" xfId="0" applyNumberFormat="1" applyFont="1" applyFill="1" applyBorder="1" applyAlignment="1">
      <alignment vertical="center" wrapText="1"/>
    </xf>
    <xf numFmtId="1" fontId="33" fillId="0" borderId="3" xfId="0" applyNumberFormat="1" applyFont="1" applyBorder="1" applyAlignment="1">
      <alignment horizontal="center" vertical="center" wrapText="1"/>
    </xf>
    <xf numFmtId="1" fontId="29" fillId="0" borderId="3" xfId="0" applyNumberFormat="1" applyFont="1" applyBorder="1" applyAlignment="1">
      <alignment horizontal="center" vertical="center"/>
    </xf>
    <xf numFmtId="1" fontId="15" fillId="0" borderId="3" xfId="0" applyNumberFormat="1" applyFont="1" applyFill="1" applyBorder="1" applyAlignment="1">
      <alignment vertical="center" wrapText="1"/>
    </xf>
    <xf numFmtId="1" fontId="15" fillId="0" borderId="1" xfId="0" applyNumberFormat="1" applyFont="1" applyBorder="1" applyAlignment="1">
      <alignment vertical="center"/>
    </xf>
    <xf numFmtId="1" fontId="25" fillId="0" borderId="2" xfId="0" applyNumberFormat="1" applyFont="1" applyBorder="1" applyAlignment="1">
      <alignment horizontal="center" vertical="center" wrapText="1"/>
    </xf>
    <xf numFmtId="1" fontId="25" fillId="0" borderId="2" xfId="0" applyNumberFormat="1" applyFont="1" applyFill="1" applyBorder="1" applyAlignment="1">
      <alignment vertical="center" wrapText="1"/>
    </xf>
    <xf numFmtId="1" fontId="25" fillId="0" borderId="2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vertical="center" wrapText="1"/>
    </xf>
    <xf numFmtId="1" fontId="30" fillId="0" borderId="1" xfId="0" applyNumberFormat="1" applyFont="1" applyBorder="1" applyAlignment="1">
      <alignment horizontal="center" vertical="center"/>
    </xf>
    <xf numFmtId="1" fontId="30" fillId="7" borderId="1" xfId="0" applyNumberFormat="1" applyFont="1" applyFill="1" applyBorder="1" applyAlignment="1">
      <alignment vertical="center"/>
    </xf>
    <xf numFmtId="1" fontId="34" fillId="7" borderId="1" xfId="0" applyNumberFormat="1" applyFont="1" applyFill="1" applyBorder="1" applyAlignment="1">
      <alignment vertical="center"/>
    </xf>
    <xf numFmtId="1" fontId="30" fillId="6" borderId="1" xfId="0" applyNumberFormat="1" applyFont="1" applyFill="1" applyBorder="1" applyAlignment="1">
      <alignment horizontal="right" vertical="center"/>
    </xf>
    <xf numFmtId="1" fontId="30" fillId="6" borderId="1" xfId="0" applyNumberFormat="1" applyFont="1" applyFill="1" applyBorder="1" applyAlignment="1">
      <alignment vertical="center"/>
    </xf>
    <xf numFmtId="1" fontId="24" fillId="0" borderId="1" xfId="0" applyNumberFormat="1" applyFont="1" applyFill="1" applyBorder="1" applyAlignment="1">
      <alignment vertical="center"/>
    </xf>
    <xf numFmtId="1" fontId="30" fillId="4" borderId="1" xfId="0" applyNumberFormat="1" applyFont="1" applyFill="1" applyBorder="1" applyAlignment="1">
      <alignment vertical="center"/>
    </xf>
    <xf numFmtId="1" fontId="25" fillId="4" borderId="1" xfId="0" applyNumberFormat="1" applyFont="1" applyFill="1" applyBorder="1" applyAlignment="1">
      <alignment vertical="center"/>
    </xf>
    <xf numFmtId="1" fontId="25" fillId="4" borderId="1" xfId="0" applyNumberFormat="1" applyFont="1" applyFill="1" applyBorder="1" applyAlignment="1">
      <alignment vertical="center" wrapText="1"/>
    </xf>
    <xf numFmtId="1" fontId="25" fillId="0" borderId="3" xfId="0" applyNumberFormat="1" applyFont="1" applyBorder="1" applyAlignment="1">
      <alignment horizontal="center" vertical="center"/>
    </xf>
    <xf numFmtId="1" fontId="25" fillId="0" borderId="3" xfId="0" applyNumberFormat="1" applyFont="1" applyBorder="1" applyAlignment="1">
      <alignment horizontal="center" vertical="center" wrapText="1"/>
    </xf>
    <xf numFmtId="1" fontId="30" fillId="4" borderId="1" xfId="0" applyNumberFormat="1" applyFont="1" applyFill="1" applyBorder="1" applyAlignment="1">
      <alignment horizontal="right" vertical="center"/>
    </xf>
    <xf numFmtId="1" fontId="25" fillId="4" borderId="1" xfId="0" applyNumberFormat="1" applyFont="1" applyFill="1" applyBorder="1" applyAlignment="1">
      <alignment horizontal="right" vertical="center"/>
    </xf>
    <xf numFmtId="1" fontId="25" fillId="4" borderId="1" xfId="0" applyNumberFormat="1" applyFont="1" applyFill="1" applyBorder="1" applyAlignment="1">
      <alignment horizontal="center" vertical="center" wrapText="1"/>
    </xf>
    <xf numFmtId="1" fontId="25" fillId="7" borderId="1" xfId="0" applyNumberFormat="1" applyFont="1" applyFill="1" applyBorder="1" applyAlignment="1">
      <alignment horizontal="center" vertical="center" wrapText="1"/>
    </xf>
    <xf numFmtId="1" fontId="25" fillId="0" borderId="2" xfId="0" applyNumberFormat="1" applyFont="1" applyBorder="1" applyAlignment="1">
      <alignment horizontal="center" vertical="center"/>
    </xf>
    <xf numFmtId="1" fontId="20" fillId="0" borderId="1" xfId="0" applyNumberFormat="1" applyFont="1" applyFill="1" applyBorder="1" applyAlignment="1">
      <alignment vertical="center"/>
    </xf>
    <xf numFmtId="1" fontId="30" fillId="3" borderId="1" xfId="0" applyNumberFormat="1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1" fontId="26" fillId="3" borderId="1" xfId="0" applyNumberFormat="1" applyFont="1" applyFill="1" applyBorder="1" applyAlignment="1">
      <alignment horizontal="center" vertical="center"/>
    </xf>
    <xf numFmtId="1" fontId="25" fillId="0" borderId="2" xfId="0" applyNumberFormat="1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right" vertical="center"/>
    </xf>
    <xf numFmtId="164" fontId="25" fillId="0" borderId="2" xfId="0" applyNumberFormat="1" applyFont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/>
    <xf numFmtId="0" fontId="15" fillId="0" borderId="0" xfId="0" applyFont="1"/>
    <xf numFmtId="0" fontId="15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vertical="justify"/>
    </xf>
    <xf numFmtId="0" fontId="0" fillId="0" borderId="1" xfId="0" applyFill="1" applyBorder="1" applyAlignment="1">
      <alignment horizontal="center" vertical="justify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justify"/>
    </xf>
    <xf numFmtId="0" fontId="1" fillId="0" borderId="1" xfId="0" applyFont="1" applyBorder="1" applyAlignment="1">
      <alignment horizontal="center" vertical="justify"/>
    </xf>
    <xf numFmtId="0" fontId="2" fillId="5" borderId="1" xfId="0" applyFont="1" applyFill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/>
    </xf>
    <xf numFmtId="0" fontId="0" fillId="4" borderId="1" xfId="0" applyFill="1" applyBorder="1" applyAlignment="1">
      <alignment horizontal="center" vertical="justify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7" fontId="2" fillId="0" borderId="2" xfId="0" applyNumberFormat="1" applyFont="1" applyFill="1" applyBorder="1" applyAlignment="1">
      <alignment horizontal="center" vertical="center"/>
    </xf>
    <xf numFmtId="17" fontId="2" fillId="0" borderId="3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" fontId="2" fillId="0" borderId="2" xfId="0" applyNumberFormat="1" applyFont="1" applyFill="1" applyBorder="1" applyAlignment="1">
      <alignment horizontal="center"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1" fontId="31" fillId="3" borderId="8" xfId="0" applyNumberFormat="1" applyFont="1" applyFill="1" applyBorder="1" applyAlignment="1">
      <alignment horizontal="center" vertical="center"/>
    </xf>
    <xf numFmtId="1" fontId="31" fillId="3" borderId="9" xfId="0" applyNumberFormat="1" applyFont="1" applyFill="1" applyBorder="1" applyAlignment="1">
      <alignment horizontal="center" vertical="center"/>
    </xf>
    <xf numFmtId="1" fontId="31" fillId="3" borderId="10" xfId="0" applyNumberFormat="1" applyFont="1" applyFill="1" applyBorder="1" applyAlignment="1">
      <alignment horizontal="center" vertical="center"/>
    </xf>
    <xf numFmtId="1" fontId="31" fillId="3" borderId="11" xfId="0" applyNumberFormat="1" applyFont="1" applyFill="1" applyBorder="1" applyAlignment="1">
      <alignment horizontal="center" vertical="center"/>
    </xf>
    <xf numFmtId="1" fontId="31" fillId="3" borderId="0" xfId="0" applyNumberFormat="1" applyFont="1" applyFill="1" applyBorder="1" applyAlignment="1">
      <alignment horizontal="center" vertical="center"/>
    </xf>
    <xf numFmtId="1" fontId="31" fillId="3" borderId="12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vertical="center"/>
    </xf>
    <xf numFmtId="1" fontId="31" fillId="3" borderId="1" xfId="0" applyNumberFormat="1" applyFont="1" applyFill="1" applyBorder="1" applyAlignment="1">
      <alignment vertical="center"/>
    </xf>
    <xf numFmtId="1" fontId="21" fillId="0" borderId="4" xfId="0" applyNumberFormat="1" applyFont="1" applyBorder="1" applyAlignment="1">
      <alignment horizontal="center" vertical="center"/>
    </xf>
    <xf numFmtId="1" fontId="21" fillId="0" borderId="5" xfId="0" applyNumberFormat="1" applyFont="1" applyBorder="1" applyAlignment="1">
      <alignment horizontal="center" vertical="center"/>
    </xf>
    <xf numFmtId="1" fontId="21" fillId="0" borderId="6" xfId="0" applyNumberFormat="1" applyFont="1" applyBorder="1" applyAlignment="1">
      <alignment horizontal="center" vertical="center"/>
    </xf>
    <xf numFmtId="1" fontId="25" fillId="0" borderId="2" xfId="0" applyNumberFormat="1" applyFont="1" applyBorder="1" applyAlignment="1">
      <alignment horizontal="center"/>
    </xf>
    <xf numFmtId="1" fontId="25" fillId="0" borderId="3" xfId="0" applyNumberFormat="1" applyFont="1" applyBorder="1" applyAlignment="1">
      <alignment horizontal="center"/>
    </xf>
    <xf numFmtId="1" fontId="25" fillId="0" borderId="2" xfId="0" applyNumberFormat="1" applyFont="1" applyBorder="1" applyAlignment="1">
      <alignment vertical="center"/>
    </xf>
    <xf numFmtId="1" fontId="25" fillId="0" borderId="3" xfId="0" applyNumberFormat="1" applyFont="1" applyBorder="1" applyAlignment="1">
      <alignment vertical="center"/>
    </xf>
    <xf numFmtId="1" fontId="25" fillId="0" borderId="2" xfId="0" applyNumberFormat="1" applyFont="1" applyBorder="1" applyAlignment="1">
      <alignment horizontal="center" vertical="center" wrapText="1"/>
    </xf>
    <xf numFmtId="1" fontId="25" fillId="0" borderId="3" xfId="0" applyNumberFormat="1" applyFont="1" applyBorder="1" applyAlignment="1">
      <alignment horizontal="center" vertical="center" wrapText="1"/>
    </xf>
    <xf numFmtId="1" fontId="30" fillId="3" borderId="8" xfId="0" applyNumberFormat="1" applyFont="1" applyFill="1" applyBorder="1" applyAlignment="1">
      <alignment horizontal="center" vertical="center"/>
    </xf>
    <xf numFmtId="1" fontId="30" fillId="3" borderId="9" xfId="0" applyNumberFormat="1" applyFont="1" applyFill="1" applyBorder="1" applyAlignment="1">
      <alignment horizontal="center" vertical="center"/>
    </xf>
    <xf numFmtId="1" fontId="30" fillId="3" borderId="10" xfId="0" applyNumberFormat="1" applyFont="1" applyFill="1" applyBorder="1" applyAlignment="1">
      <alignment horizontal="center" vertical="center"/>
    </xf>
    <xf numFmtId="1" fontId="30" fillId="3" borderId="11" xfId="0" applyNumberFormat="1" applyFont="1" applyFill="1" applyBorder="1" applyAlignment="1">
      <alignment horizontal="center" vertical="center"/>
    </xf>
    <xf numFmtId="1" fontId="30" fillId="3" borderId="0" xfId="0" applyNumberFormat="1" applyFont="1" applyFill="1" applyBorder="1" applyAlignment="1">
      <alignment horizontal="center" vertical="center"/>
    </xf>
    <xf numFmtId="1" fontId="30" fillId="3" borderId="12" xfId="0" applyNumberFormat="1" applyFont="1" applyFill="1" applyBorder="1" applyAlignment="1">
      <alignment horizontal="center" vertical="center"/>
    </xf>
    <xf numFmtId="1" fontId="30" fillId="3" borderId="13" xfId="0" applyNumberFormat="1" applyFont="1" applyFill="1" applyBorder="1" applyAlignment="1">
      <alignment horizontal="center" vertical="center"/>
    </xf>
    <xf numFmtId="1" fontId="30" fillId="3" borderId="14" xfId="0" applyNumberFormat="1" applyFont="1" applyFill="1" applyBorder="1" applyAlignment="1">
      <alignment horizontal="center" vertical="center"/>
    </xf>
    <xf numFmtId="1" fontId="30" fillId="3" borderId="15" xfId="0" applyNumberFormat="1" applyFont="1" applyFill="1" applyBorder="1" applyAlignment="1">
      <alignment horizontal="center" vertical="center"/>
    </xf>
    <xf numFmtId="1" fontId="26" fillId="0" borderId="2" xfId="0" applyNumberFormat="1" applyFont="1" applyFill="1" applyBorder="1" applyAlignment="1">
      <alignment vertical="center" wrapText="1"/>
    </xf>
    <xf numFmtId="1" fontId="29" fillId="0" borderId="3" xfId="0" applyNumberFormat="1" applyFont="1" applyBorder="1" applyAlignment="1">
      <alignment vertical="center" wrapText="1"/>
    </xf>
    <xf numFmtId="1" fontId="26" fillId="0" borderId="2" xfId="0" applyNumberFormat="1" applyFont="1" applyFill="1" applyBorder="1" applyAlignment="1">
      <alignment horizontal="center" vertical="center"/>
    </xf>
    <xf numFmtId="1" fontId="29" fillId="0" borderId="3" xfId="0" applyNumberFormat="1" applyFont="1" applyBorder="1" applyAlignment="1">
      <alignment horizontal="center" vertical="center"/>
    </xf>
    <xf numFmtId="1" fontId="15" fillId="0" borderId="2" xfId="0" applyNumberFormat="1" applyFont="1" applyFill="1" applyBorder="1" applyAlignment="1">
      <alignment vertical="center" wrapText="1"/>
    </xf>
    <xf numFmtId="1" fontId="15" fillId="0" borderId="3" xfId="0" applyNumberFormat="1" applyFont="1" applyFill="1" applyBorder="1" applyAlignment="1">
      <alignment vertical="center" wrapText="1"/>
    </xf>
    <xf numFmtId="1" fontId="26" fillId="0" borderId="3" xfId="0" applyNumberFormat="1" applyFont="1" applyFill="1" applyBorder="1" applyAlignment="1">
      <alignment horizontal="center" vertical="center"/>
    </xf>
    <xf numFmtId="1" fontId="26" fillId="0" borderId="2" xfId="0" applyNumberFormat="1" applyFont="1" applyFill="1" applyBorder="1" applyAlignment="1">
      <alignment horizontal="center" vertical="center" wrapText="1"/>
    </xf>
    <xf numFmtId="1" fontId="29" fillId="0" borderId="3" xfId="0" applyNumberFormat="1" applyFont="1" applyBorder="1" applyAlignment="1">
      <alignment horizontal="center" vertical="center" wrapText="1"/>
    </xf>
    <xf numFmtId="1" fontId="26" fillId="0" borderId="3" xfId="0" applyNumberFormat="1" applyFont="1" applyFill="1" applyBorder="1" applyAlignment="1">
      <alignment vertical="center" wrapText="1"/>
    </xf>
    <xf numFmtId="1" fontId="26" fillId="0" borderId="3" xfId="0" applyNumberFormat="1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1" fontId="20" fillId="0" borderId="2" xfId="0" applyNumberFormat="1" applyFont="1" applyBorder="1" applyAlignment="1">
      <alignment horizontal="center"/>
    </xf>
    <xf numFmtId="1" fontId="20" fillId="0" borderId="7" xfId="0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1" fontId="26" fillId="0" borderId="1" xfId="0" applyNumberFormat="1" applyFont="1" applyFill="1" applyBorder="1" applyAlignment="1">
      <alignment horizontal="left" vertical="center" wrapText="1"/>
    </xf>
    <xf numFmtId="1" fontId="26" fillId="0" borderId="7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1" fontId="26" fillId="10" borderId="4" xfId="0" applyNumberFormat="1" applyFont="1" applyFill="1" applyBorder="1" applyAlignment="1">
      <alignment horizontal="center" vertical="center" wrapText="1"/>
    </xf>
    <xf numFmtId="1" fontId="26" fillId="10" borderId="5" xfId="0" applyNumberFormat="1" applyFont="1" applyFill="1" applyBorder="1" applyAlignment="1">
      <alignment horizontal="center" vertical="center" wrapText="1"/>
    </xf>
    <xf numFmtId="1" fontId="26" fillId="10" borderId="6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21" fillId="0" borderId="0" xfId="0" applyFont="1" applyAlignment="1"/>
    <xf numFmtId="0" fontId="6" fillId="0" borderId="0" xfId="0" applyFont="1" applyAlignment="1"/>
    <xf numFmtId="0" fontId="15" fillId="0" borderId="0" xfId="0" applyFont="1" applyAlignment="1"/>
    <xf numFmtId="0" fontId="15" fillId="0" borderId="0" xfId="0" applyFont="1" applyAlignment="1">
      <alignment horizontal="right"/>
    </xf>
    <xf numFmtId="1" fontId="26" fillId="0" borderId="1" xfId="0" applyNumberFormat="1" applyFont="1" applyFill="1" applyBorder="1" applyAlignment="1">
      <alignment horizontal="center" vertical="center" wrapText="1"/>
    </xf>
    <xf numFmtId="1" fontId="26" fillId="10" borderId="2" xfId="0" applyNumberFormat="1" applyFont="1" applyFill="1" applyBorder="1" applyAlignment="1">
      <alignment horizontal="center" vertical="center" wrapText="1"/>
    </xf>
    <xf numFmtId="1" fontId="26" fillId="10" borderId="3" xfId="0" applyNumberFormat="1" applyFont="1" applyFill="1" applyBorder="1" applyAlignment="1">
      <alignment horizontal="center" vertical="center" wrapText="1"/>
    </xf>
    <xf numFmtId="1" fontId="26" fillId="10" borderId="2" xfId="0" applyNumberFormat="1" applyFont="1" applyFill="1" applyBorder="1" applyAlignment="1">
      <alignment horizontal="center" vertical="center"/>
    </xf>
    <xf numFmtId="1" fontId="26" fillId="10" borderId="3" xfId="0" applyNumberFormat="1" applyFont="1" applyFill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/>
    </xf>
    <xf numFmtId="1" fontId="23" fillId="0" borderId="5" xfId="0" applyNumberFormat="1" applyFont="1" applyBorder="1" applyAlignment="1">
      <alignment horizontal="center" vertical="center"/>
    </xf>
    <xf numFmtId="1" fontId="23" fillId="0" borderId="6" xfId="0" applyNumberFormat="1" applyFont="1" applyBorder="1" applyAlignment="1">
      <alignment horizontal="center" vertical="center"/>
    </xf>
    <xf numFmtId="1" fontId="25" fillId="10" borderId="4" xfId="0" applyNumberFormat="1" applyFont="1" applyFill="1" applyBorder="1" applyAlignment="1">
      <alignment horizontal="center"/>
    </xf>
    <xf numFmtId="1" fontId="25" fillId="10" borderId="5" xfId="0" applyNumberFormat="1" applyFont="1" applyFill="1" applyBorder="1" applyAlignment="1">
      <alignment horizontal="center"/>
    </xf>
    <xf numFmtId="1" fontId="25" fillId="10" borderId="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9"/>
  <sheetViews>
    <sheetView view="pageBreakPreview" topLeftCell="A34" zoomScaleNormal="76" zoomScaleSheetLayoutView="100" workbookViewId="0">
      <selection activeCell="B45" sqref="B45:N45"/>
    </sheetView>
  </sheetViews>
  <sheetFormatPr defaultRowHeight="12.75"/>
  <cols>
    <col min="1" max="1" width="3" customWidth="1"/>
    <col min="2" max="2" width="19.5703125" customWidth="1"/>
    <col min="3" max="3" width="7.7109375" customWidth="1"/>
    <col min="4" max="4" width="11" customWidth="1"/>
    <col min="5" max="5" width="6.140625" customWidth="1"/>
    <col min="6" max="7" width="6.85546875" customWidth="1"/>
    <col min="8" max="8" width="7.28515625" customWidth="1"/>
    <col min="9" max="9" width="7" customWidth="1"/>
    <col min="10" max="10" width="7.42578125" customWidth="1"/>
    <col min="11" max="11" width="7.7109375" customWidth="1"/>
    <col min="12" max="12" width="7.5703125" customWidth="1"/>
    <col min="13" max="13" width="10.42578125" customWidth="1"/>
    <col min="15" max="15" width="32.85546875" customWidth="1"/>
    <col min="16" max="16" width="16.85546875" customWidth="1"/>
    <col min="17" max="17" width="10.140625" bestFit="1" customWidth="1"/>
    <col min="19" max="20" width="9" bestFit="1" customWidth="1"/>
  </cols>
  <sheetData>
    <row r="1" spans="1:19">
      <c r="A1" s="1"/>
      <c r="B1" s="2"/>
      <c r="C1" s="1"/>
      <c r="D1" s="1"/>
      <c r="E1" s="1"/>
      <c r="F1" s="3"/>
      <c r="G1" s="3"/>
      <c r="H1" s="3"/>
      <c r="I1" s="2"/>
      <c r="J1" s="2"/>
      <c r="K1" s="2"/>
      <c r="L1" s="2"/>
      <c r="M1" s="382" t="s">
        <v>0</v>
      </c>
      <c r="N1" s="383"/>
      <c r="O1" s="383"/>
    </row>
    <row r="2" spans="1:19">
      <c r="A2" s="3"/>
      <c r="B2" s="4"/>
      <c r="C2" s="3"/>
      <c r="D2" s="3"/>
      <c r="E2" s="3"/>
      <c r="F2" s="3"/>
      <c r="G2" s="3"/>
      <c r="H2" s="3"/>
      <c r="I2" s="4"/>
      <c r="J2" s="4"/>
      <c r="K2" s="4"/>
      <c r="L2" s="4"/>
      <c r="M2" s="384" t="s">
        <v>1</v>
      </c>
      <c r="N2" s="383"/>
      <c r="O2" s="383"/>
    </row>
    <row r="3" spans="1:19">
      <c r="A3" s="3"/>
      <c r="B3" s="4"/>
      <c r="C3" s="3"/>
      <c r="D3" s="3"/>
      <c r="E3" s="3"/>
      <c r="F3" s="3"/>
      <c r="G3" s="3"/>
      <c r="H3" s="3"/>
      <c r="I3" s="4"/>
      <c r="J3" s="4"/>
      <c r="K3" s="4"/>
      <c r="L3" s="4"/>
      <c r="M3" s="384" t="s">
        <v>81</v>
      </c>
      <c r="N3" s="383"/>
      <c r="O3" s="383"/>
    </row>
    <row r="4" spans="1:19">
      <c r="A4" s="3"/>
      <c r="B4" s="4"/>
      <c r="C4" s="3"/>
      <c r="D4" s="3"/>
      <c r="E4" s="3"/>
      <c r="F4" s="3"/>
      <c r="G4" s="3"/>
      <c r="H4" s="3"/>
      <c r="I4" s="4"/>
      <c r="J4" s="4"/>
      <c r="K4" s="4"/>
      <c r="L4" s="4"/>
      <c r="M4" s="385" t="s">
        <v>2</v>
      </c>
      <c r="N4" s="386"/>
      <c r="O4" s="386"/>
    </row>
    <row r="5" spans="1:19">
      <c r="A5" s="3"/>
      <c r="B5" s="4"/>
      <c r="C5" s="3"/>
      <c r="D5" s="3"/>
      <c r="E5" s="3"/>
      <c r="F5" s="3"/>
      <c r="G5" s="3"/>
      <c r="H5" s="3"/>
      <c r="I5" s="4"/>
      <c r="J5" s="4"/>
      <c r="K5" s="4"/>
      <c r="L5" s="4"/>
      <c r="M5" s="385" t="s">
        <v>107</v>
      </c>
      <c r="N5" s="386"/>
      <c r="O5" s="386"/>
    </row>
    <row r="6" spans="1:19">
      <c r="A6" s="387" t="s">
        <v>106</v>
      </c>
      <c r="B6" s="387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</row>
    <row r="7" spans="1:19">
      <c r="A7" s="367" t="s">
        <v>3</v>
      </c>
      <c r="B7" s="367" t="s">
        <v>4</v>
      </c>
      <c r="C7" s="367" t="s">
        <v>5</v>
      </c>
      <c r="D7" s="367" t="s">
        <v>6</v>
      </c>
      <c r="E7" s="369" t="s">
        <v>7</v>
      </c>
      <c r="F7" s="369" t="s">
        <v>8</v>
      </c>
      <c r="G7" s="369"/>
      <c r="H7" s="369"/>
      <c r="I7" s="369"/>
      <c r="J7" s="369"/>
      <c r="K7" s="369"/>
      <c r="L7" s="369"/>
      <c r="M7" s="369"/>
      <c r="N7" s="369" t="s">
        <v>9</v>
      </c>
      <c r="O7" s="369" t="s">
        <v>10</v>
      </c>
    </row>
    <row r="8" spans="1:19">
      <c r="A8" s="367"/>
      <c r="B8" s="367"/>
      <c r="C8" s="367"/>
      <c r="D8" s="367"/>
      <c r="E8" s="369"/>
      <c r="F8" s="369" t="s">
        <v>11</v>
      </c>
      <c r="G8" s="369"/>
      <c r="H8" s="391"/>
      <c r="I8" s="391"/>
      <c r="J8" s="369" t="s">
        <v>12</v>
      </c>
      <c r="K8" s="391"/>
      <c r="L8" s="391"/>
      <c r="M8" s="369" t="s">
        <v>13</v>
      </c>
      <c r="N8" s="369"/>
      <c r="O8" s="369"/>
    </row>
    <row r="9" spans="1:19" ht="66.75" customHeight="1">
      <c r="A9" s="368"/>
      <c r="B9" s="368"/>
      <c r="C9" s="368"/>
      <c r="D9" s="368"/>
      <c r="E9" s="369"/>
      <c r="F9" s="25" t="s">
        <v>54</v>
      </c>
      <c r="G9" s="25" t="s">
        <v>88</v>
      </c>
      <c r="H9" s="25" t="s">
        <v>55</v>
      </c>
      <c r="I9" s="25" t="s">
        <v>56</v>
      </c>
      <c r="J9" s="25" t="s">
        <v>54</v>
      </c>
      <c r="K9" s="25" t="s">
        <v>55</v>
      </c>
      <c r="L9" s="25" t="s">
        <v>56</v>
      </c>
      <c r="M9" s="391"/>
      <c r="N9" s="369"/>
      <c r="O9" s="369"/>
      <c r="S9" s="6">
        <f>SUM(M12)</f>
        <v>15900</v>
      </c>
    </row>
    <row r="10" spans="1:19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12</v>
      </c>
      <c r="L10" s="14">
        <v>13</v>
      </c>
      <c r="M10" s="14">
        <v>14</v>
      </c>
      <c r="N10" s="14">
        <v>15</v>
      </c>
      <c r="O10" s="14">
        <v>16</v>
      </c>
    </row>
    <row r="11" spans="1:19">
      <c r="A11" s="377" t="s">
        <v>58</v>
      </c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26"/>
      <c r="O11" s="26"/>
    </row>
    <row r="12" spans="1:19" ht="36.75" customHeight="1">
      <c r="A12" s="23">
        <v>1</v>
      </c>
      <c r="B12" s="28" t="s">
        <v>15</v>
      </c>
      <c r="C12" s="16" t="s">
        <v>16</v>
      </c>
      <c r="D12" s="16" t="s">
        <v>14</v>
      </c>
      <c r="E12" s="11" t="s">
        <v>77</v>
      </c>
      <c r="F12" s="12">
        <v>1250</v>
      </c>
      <c r="G12" s="21">
        <v>900</v>
      </c>
      <c r="H12" s="21">
        <v>3000</v>
      </c>
      <c r="I12" s="21">
        <v>2750</v>
      </c>
      <c r="J12" s="12">
        <v>2250</v>
      </c>
      <c r="K12" s="21">
        <v>3000</v>
      </c>
      <c r="L12" s="21">
        <v>2750</v>
      </c>
      <c r="M12" s="18">
        <f>SUM(F12:L12)</f>
        <v>15900</v>
      </c>
      <c r="N12" s="13" t="s">
        <v>59</v>
      </c>
      <c r="O12" s="19" t="s">
        <v>103</v>
      </c>
      <c r="P12" t="s">
        <v>153</v>
      </c>
      <c r="Q12" s="6">
        <f>SUM(F12:N12)</f>
        <v>31800</v>
      </c>
    </row>
    <row r="13" spans="1:19" ht="36" customHeight="1">
      <c r="A13" s="23">
        <v>2</v>
      </c>
      <c r="B13" s="28" t="s">
        <v>111</v>
      </c>
      <c r="C13" s="16" t="s">
        <v>113</v>
      </c>
      <c r="D13" s="16" t="s">
        <v>84</v>
      </c>
      <c r="E13" s="11" t="s">
        <v>20</v>
      </c>
      <c r="F13" s="12">
        <v>1500</v>
      </c>
      <c r="G13" s="21">
        <v>600</v>
      </c>
      <c r="H13" s="21">
        <v>400</v>
      </c>
      <c r="I13" s="21">
        <v>3300</v>
      </c>
      <c r="J13" s="18">
        <v>7500</v>
      </c>
      <c r="K13" s="18">
        <v>2000</v>
      </c>
      <c r="L13" s="18">
        <v>16500</v>
      </c>
      <c r="M13" s="18">
        <f>SUM(F13:L13)</f>
        <v>31800</v>
      </c>
      <c r="N13" s="13" t="s">
        <v>59</v>
      </c>
      <c r="O13" s="19" t="s">
        <v>112</v>
      </c>
      <c r="P13" s="20" t="s">
        <v>98</v>
      </c>
      <c r="Q13" t="s">
        <v>154</v>
      </c>
    </row>
    <row r="14" spans="1:19" ht="36.75" customHeight="1">
      <c r="A14" s="23">
        <v>3</v>
      </c>
      <c r="B14" s="28" t="s">
        <v>116</v>
      </c>
      <c r="C14" s="16" t="s">
        <v>16</v>
      </c>
      <c r="D14" s="16" t="s">
        <v>84</v>
      </c>
      <c r="E14" s="11" t="s">
        <v>105</v>
      </c>
      <c r="F14" s="12">
        <v>1500</v>
      </c>
      <c r="G14" s="21">
        <v>800</v>
      </c>
      <c r="H14" s="21">
        <v>1200</v>
      </c>
      <c r="I14" s="21">
        <v>3300</v>
      </c>
      <c r="J14" s="18">
        <v>12000</v>
      </c>
      <c r="K14" s="18">
        <v>7200</v>
      </c>
      <c r="L14" s="18">
        <v>19800</v>
      </c>
      <c r="M14" s="18">
        <f>SUM(F14:L14)</f>
        <v>45800</v>
      </c>
      <c r="N14" s="19" t="s">
        <v>17</v>
      </c>
      <c r="O14" s="19" t="s">
        <v>130</v>
      </c>
      <c r="P14" s="20" t="s">
        <v>98</v>
      </c>
    </row>
    <row r="15" spans="1:19" ht="43.5" customHeight="1">
      <c r="A15" s="23">
        <v>4</v>
      </c>
      <c r="B15" s="28" t="s">
        <v>109</v>
      </c>
      <c r="C15" s="22" t="s">
        <v>39</v>
      </c>
      <c r="D15" s="16" t="s">
        <v>110</v>
      </c>
      <c r="E15" s="11" t="s">
        <v>105</v>
      </c>
      <c r="F15" s="12">
        <v>1500</v>
      </c>
      <c r="G15" s="21">
        <v>800</v>
      </c>
      <c r="H15" s="21">
        <v>1000</v>
      </c>
      <c r="I15" s="21">
        <v>3300</v>
      </c>
      <c r="J15" s="18">
        <v>12000</v>
      </c>
      <c r="K15" s="18">
        <v>6000</v>
      </c>
      <c r="L15" s="18">
        <v>19800</v>
      </c>
      <c r="M15" s="18">
        <f>SUM(F15:L15)</f>
        <v>44400</v>
      </c>
      <c r="N15" s="13" t="s">
        <v>59</v>
      </c>
      <c r="O15" s="19" t="s">
        <v>130</v>
      </c>
      <c r="P15" s="20" t="s">
        <v>98</v>
      </c>
      <c r="Q15" t="s">
        <v>154</v>
      </c>
    </row>
    <row r="16" spans="1:19" ht="35.25" customHeight="1">
      <c r="A16" s="23">
        <v>5</v>
      </c>
      <c r="B16" s="10" t="s">
        <v>67</v>
      </c>
      <c r="C16" s="29" t="s">
        <v>18</v>
      </c>
      <c r="D16" s="10" t="s">
        <v>19</v>
      </c>
      <c r="E16" s="11" t="s">
        <v>105</v>
      </c>
      <c r="F16" s="12">
        <v>1500</v>
      </c>
      <c r="G16" s="21">
        <v>600</v>
      </c>
      <c r="H16" s="21">
        <v>400</v>
      </c>
      <c r="I16" s="21">
        <v>3300</v>
      </c>
      <c r="J16" s="12">
        <v>9000</v>
      </c>
      <c r="K16" s="12">
        <v>2400</v>
      </c>
      <c r="L16" s="12">
        <v>19800</v>
      </c>
      <c r="M16" s="12">
        <f t="shared" ref="M16:M28" si="0">SUM(F16:L16)</f>
        <v>37000</v>
      </c>
      <c r="N16" s="19" t="s">
        <v>17</v>
      </c>
      <c r="O16" s="13" t="s">
        <v>131</v>
      </c>
      <c r="P16" t="s">
        <v>53</v>
      </c>
      <c r="Q16" t="s">
        <v>154</v>
      </c>
    </row>
    <row r="17" spans="1:20" ht="75.75" customHeight="1">
      <c r="A17" s="23">
        <v>6</v>
      </c>
      <c r="B17" s="25" t="s">
        <v>114</v>
      </c>
      <c r="C17" s="16" t="s">
        <v>18</v>
      </c>
      <c r="D17" s="16" t="s">
        <v>21</v>
      </c>
      <c r="E17" s="11" t="s">
        <v>74</v>
      </c>
      <c r="F17" s="12">
        <v>1250</v>
      </c>
      <c r="G17" s="21">
        <v>600</v>
      </c>
      <c r="H17" s="21">
        <v>540</v>
      </c>
      <c r="I17" s="21">
        <v>2750</v>
      </c>
      <c r="J17" s="18">
        <v>13500</v>
      </c>
      <c r="K17" s="18">
        <v>4860</v>
      </c>
      <c r="L17" s="18">
        <v>24750</v>
      </c>
      <c r="M17" s="18">
        <f t="shared" si="0"/>
        <v>48250</v>
      </c>
      <c r="N17" s="19" t="s">
        <v>17</v>
      </c>
      <c r="O17" s="19" t="s">
        <v>132</v>
      </c>
      <c r="P17" s="20" t="s">
        <v>99</v>
      </c>
      <c r="Q17" t="s">
        <v>154</v>
      </c>
      <c r="S17" s="6">
        <f>M12+M16+M17+M18+M22+M25+M27</f>
        <v>465030</v>
      </c>
    </row>
    <row r="18" spans="1:20" ht="52.5" customHeight="1">
      <c r="A18" s="23">
        <v>7</v>
      </c>
      <c r="B18" s="16" t="s">
        <v>96</v>
      </c>
      <c r="C18" s="16" t="s">
        <v>97</v>
      </c>
      <c r="D18" s="16" t="s">
        <v>21</v>
      </c>
      <c r="E18" s="11" t="s">
        <v>48</v>
      </c>
      <c r="F18" s="12">
        <v>1250</v>
      </c>
      <c r="G18" s="21">
        <v>600</v>
      </c>
      <c r="H18" s="21">
        <v>540</v>
      </c>
      <c r="I18" s="21">
        <v>2750</v>
      </c>
      <c r="J18" s="18">
        <v>9000</v>
      </c>
      <c r="K18" s="18">
        <v>3240</v>
      </c>
      <c r="L18" s="18">
        <v>16500</v>
      </c>
      <c r="M18" s="18">
        <f t="shared" si="0"/>
        <v>33880</v>
      </c>
      <c r="N18" s="19" t="s">
        <v>17</v>
      </c>
      <c r="O18" s="19" t="s">
        <v>133</v>
      </c>
      <c r="P18" s="20" t="s">
        <v>157</v>
      </c>
    </row>
    <row r="19" spans="1:20" ht="60" customHeight="1">
      <c r="A19" s="23">
        <v>8</v>
      </c>
      <c r="B19" s="16" t="s">
        <v>115</v>
      </c>
      <c r="C19" s="16" t="s">
        <v>62</v>
      </c>
      <c r="D19" s="16" t="s">
        <v>63</v>
      </c>
      <c r="E19" s="17" t="s">
        <v>37</v>
      </c>
      <c r="F19" s="21">
        <v>1500</v>
      </c>
      <c r="G19" s="21">
        <v>600</v>
      </c>
      <c r="H19" s="21">
        <v>280</v>
      </c>
      <c r="I19" s="21">
        <v>3300</v>
      </c>
      <c r="J19" s="18">
        <v>11250</v>
      </c>
      <c r="K19" s="18">
        <v>2100</v>
      </c>
      <c r="L19" s="18">
        <v>24750</v>
      </c>
      <c r="M19" s="18">
        <f t="shared" si="0"/>
        <v>43780</v>
      </c>
      <c r="N19" s="19" t="s">
        <v>17</v>
      </c>
      <c r="O19" s="19" t="s">
        <v>134</v>
      </c>
      <c r="P19" s="20" t="s">
        <v>158</v>
      </c>
    </row>
    <row r="20" spans="1:20" ht="50.25" customHeight="1">
      <c r="A20" s="23">
        <v>9</v>
      </c>
      <c r="B20" s="10" t="s">
        <v>117</v>
      </c>
      <c r="C20" s="16" t="s">
        <v>118</v>
      </c>
      <c r="D20" s="16" t="s">
        <v>78</v>
      </c>
      <c r="E20" s="17" t="s">
        <v>25</v>
      </c>
      <c r="F20" s="21">
        <v>750</v>
      </c>
      <c r="G20" s="21">
        <v>300</v>
      </c>
      <c r="H20" s="21">
        <v>1200</v>
      </c>
      <c r="I20" s="21">
        <v>1000</v>
      </c>
      <c r="J20" s="18">
        <v>6000</v>
      </c>
      <c r="K20" s="18">
        <v>9600</v>
      </c>
      <c r="L20" s="18">
        <v>8000</v>
      </c>
      <c r="M20" s="18">
        <f t="shared" si="0"/>
        <v>26850</v>
      </c>
      <c r="N20" s="13" t="s">
        <v>70</v>
      </c>
      <c r="O20" s="19" t="s">
        <v>135</v>
      </c>
      <c r="P20" s="20" t="s">
        <v>155</v>
      </c>
    </row>
    <row r="21" spans="1:20" ht="18" customHeight="1">
      <c r="A21" s="14">
        <v>1</v>
      </c>
      <c r="B21" s="14">
        <v>2</v>
      </c>
      <c r="C21" s="14">
        <v>3</v>
      </c>
      <c r="D21" s="14">
        <v>4</v>
      </c>
      <c r="E21" s="14">
        <v>5</v>
      </c>
      <c r="F21" s="14">
        <v>6</v>
      </c>
      <c r="G21" s="14">
        <v>7</v>
      </c>
      <c r="H21" s="14">
        <v>8</v>
      </c>
      <c r="I21" s="14">
        <v>9</v>
      </c>
      <c r="J21" s="14">
        <v>10</v>
      </c>
      <c r="K21" s="14">
        <v>12</v>
      </c>
      <c r="L21" s="14">
        <v>13</v>
      </c>
      <c r="M21" s="14">
        <v>14</v>
      </c>
      <c r="N21" s="14">
        <v>15</v>
      </c>
      <c r="O21" s="14">
        <v>16</v>
      </c>
      <c r="P21" s="20"/>
    </row>
    <row r="22" spans="1:20" ht="53.25" customHeight="1">
      <c r="A22" s="373">
        <v>11</v>
      </c>
      <c r="B22" s="390" t="s">
        <v>23</v>
      </c>
      <c r="C22" s="390" t="s">
        <v>73</v>
      </c>
      <c r="D22" s="10" t="s">
        <v>24</v>
      </c>
      <c r="E22" s="11" t="s">
        <v>25</v>
      </c>
      <c r="F22" s="12">
        <v>4500</v>
      </c>
      <c r="G22" s="12">
        <v>2000</v>
      </c>
      <c r="H22" s="12">
        <v>1400</v>
      </c>
      <c r="I22" s="12">
        <v>9000</v>
      </c>
      <c r="J22" s="12">
        <v>40000</v>
      </c>
      <c r="K22" s="12">
        <v>11200</v>
      </c>
      <c r="L22" s="12">
        <v>72000</v>
      </c>
      <c r="M22" s="12">
        <f>SUM(F22:L22)</f>
        <v>140100</v>
      </c>
      <c r="N22" s="13" t="s">
        <v>59</v>
      </c>
      <c r="O22" s="13" t="s">
        <v>136</v>
      </c>
      <c r="P22" t="s">
        <v>90</v>
      </c>
      <c r="T22" s="6">
        <f>F29+H29+I29+J29+K29+L29</f>
        <v>375000</v>
      </c>
    </row>
    <row r="23" spans="1:20" ht="43.5" customHeight="1">
      <c r="A23" s="373"/>
      <c r="B23" s="390"/>
      <c r="C23" s="390"/>
      <c r="D23" s="10" t="s">
        <v>75</v>
      </c>
      <c r="E23" s="11" t="s">
        <v>25</v>
      </c>
      <c r="F23" s="12">
        <v>4500</v>
      </c>
      <c r="G23" s="12">
        <v>2000</v>
      </c>
      <c r="H23" s="12">
        <v>1400</v>
      </c>
      <c r="I23" s="12">
        <v>9000</v>
      </c>
      <c r="J23" s="12">
        <v>40000</v>
      </c>
      <c r="K23" s="12">
        <v>11200</v>
      </c>
      <c r="L23" s="12">
        <v>72000</v>
      </c>
      <c r="M23" s="12">
        <f>SUM(F23:L23)</f>
        <v>140100</v>
      </c>
      <c r="N23" s="13" t="s">
        <v>70</v>
      </c>
      <c r="O23" s="13" t="s">
        <v>82</v>
      </c>
      <c r="P23" s="20" t="s">
        <v>90</v>
      </c>
      <c r="T23" s="6"/>
    </row>
    <row r="24" spans="1:20" ht="31.5" customHeight="1">
      <c r="A24" s="374"/>
      <c r="B24" s="390"/>
      <c r="C24" s="390"/>
      <c r="D24" s="10" t="s">
        <v>84</v>
      </c>
      <c r="E24" s="11" t="s">
        <v>74</v>
      </c>
      <c r="F24" s="12">
        <v>2000</v>
      </c>
      <c r="G24" s="12">
        <v>2800</v>
      </c>
      <c r="H24" s="12">
        <v>12000</v>
      </c>
      <c r="I24" s="12">
        <v>240</v>
      </c>
      <c r="J24" s="12">
        <v>18000</v>
      </c>
      <c r="K24" s="12">
        <v>108000</v>
      </c>
      <c r="L24" s="12">
        <v>2160</v>
      </c>
      <c r="M24" s="12">
        <f>SUM(F24:L24)</f>
        <v>145200</v>
      </c>
      <c r="N24" s="13" t="s">
        <v>70</v>
      </c>
      <c r="O24" s="13" t="s">
        <v>82</v>
      </c>
      <c r="P24" t="s">
        <v>156</v>
      </c>
      <c r="S24" t="s">
        <v>104</v>
      </c>
      <c r="T24" s="6"/>
    </row>
    <row r="25" spans="1:20" ht="38.25" customHeight="1">
      <c r="A25" s="373">
        <v>12</v>
      </c>
      <c r="B25" s="389" t="s">
        <v>26</v>
      </c>
      <c r="C25" s="390" t="s">
        <v>27</v>
      </c>
      <c r="D25" s="10" t="s">
        <v>28</v>
      </c>
      <c r="E25" s="11" t="s">
        <v>25</v>
      </c>
      <c r="F25" s="12">
        <v>4500</v>
      </c>
      <c r="G25" s="12">
        <v>2000</v>
      </c>
      <c r="H25" s="12">
        <v>2400</v>
      </c>
      <c r="I25" s="12">
        <v>9000</v>
      </c>
      <c r="J25" s="12">
        <v>40000</v>
      </c>
      <c r="K25" s="12">
        <v>19200</v>
      </c>
      <c r="L25" s="12">
        <v>72000</v>
      </c>
      <c r="M25" s="12">
        <f t="shared" si="0"/>
        <v>149100</v>
      </c>
      <c r="N25" s="13" t="s">
        <v>59</v>
      </c>
      <c r="O25" s="13" t="s">
        <v>87</v>
      </c>
      <c r="P25" t="s">
        <v>90</v>
      </c>
      <c r="T25" s="6">
        <f>F30+H30+I30+J30+K30+L30</f>
        <v>264900</v>
      </c>
    </row>
    <row r="26" spans="1:20" ht="25.5" customHeight="1">
      <c r="A26" s="374"/>
      <c r="B26" s="389"/>
      <c r="C26" s="390"/>
      <c r="D26" s="10" t="s">
        <v>84</v>
      </c>
      <c r="E26" s="11" t="s">
        <v>25</v>
      </c>
      <c r="F26" s="12">
        <v>4500</v>
      </c>
      <c r="G26" s="12">
        <v>2000</v>
      </c>
      <c r="H26" s="12">
        <v>2400</v>
      </c>
      <c r="I26" s="12">
        <v>9000</v>
      </c>
      <c r="J26" s="12">
        <v>40000</v>
      </c>
      <c r="K26" s="12">
        <v>19200</v>
      </c>
      <c r="L26" s="12">
        <v>72000</v>
      </c>
      <c r="M26" s="12">
        <f>SUM(F26:L26)</f>
        <v>149100</v>
      </c>
      <c r="N26" s="13" t="s">
        <v>70</v>
      </c>
      <c r="O26" s="13" t="s">
        <v>82</v>
      </c>
      <c r="P26" t="s">
        <v>90</v>
      </c>
      <c r="T26" s="6"/>
    </row>
    <row r="27" spans="1:20" ht="33.75">
      <c r="A27" s="23">
        <v>13</v>
      </c>
      <c r="B27" s="24" t="s">
        <v>137</v>
      </c>
      <c r="C27" s="30" t="s">
        <v>29</v>
      </c>
      <c r="D27" s="11" t="s">
        <v>30</v>
      </c>
      <c r="E27" s="11" t="s">
        <v>20</v>
      </c>
      <c r="F27" s="21">
        <v>1500</v>
      </c>
      <c r="G27" s="21">
        <v>1000</v>
      </c>
      <c r="H27" s="21">
        <v>1000</v>
      </c>
      <c r="I27" s="21">
        <v>3300</v>
      </c>
      <c r="J27" s="18">
        <v>12500</v>
      </c>
      <c r="K27" s="18">
        <v>5000</v>
      </c>
      <c r="L27" s="18">
        <v>16500</v>
      </c>
      <c r="M27" s="18">
        <f t="shared" si="0"/>
        <v>40800</v>
      </c>
      <c r="N27" s="19" t="s">
        <v>17</v>
      </c>
      <c r="O27" s="19" t="s">
        <v>138</v>
      </c>
      <c r="P27" t="s">
        <v>89</v>
      </c>
    </row>
    <row r="28" spans="1:20" ht="33.75">
      <c r="A28" s="23">
        <v>14</v>
      </c>
      <c r="B28" s="24" t="s">
        <v>100</v>
      </c>
      <c r="C28" s="30" t="s">
        <v>108</v>
      </c>
      <c r="D28" s="11" t="s">
        <v>101</v>
      </c>
      <c r="E28" s="11" t="s">
        <v>34</v>
      </c>
      <c r="F28" s="21">
        <v>750</v>
      </c>
      <c r="G28" s="21">
        <v>500</v>
      </c>
      <c r="H28" s="21">
        <v>1200</v>
      </c>
      <c r="I28" s="21">
        <v>1500</v>
      </c>
      <c r="J28" s="18">
        <v>5000</v>
      </c>
      <c r="K28" s="18">
        <v>4800</v>
      </c>
      <c r="L28" s="18">
        <v>6000</v>
      </c>
      <c r="M28" s="18">
        <f t="shared" si="0"/>
        <v>19750</v>
      </c>
      <c r="N28" s="13" t="s">
        <v>70</v>
      </c>
      <c r="O28" s="19" t="s">
        <v>139</v>
      </c>
      <c r="P28" t="s">
        <v>89</v>
      </c>
    </row>
    <row r="29" spans="1:20" ht="28.5" customHeight="1">
      <c r="A29" s="378" t="s">
        <v>31</v>
      </c>
      <c r="B29" s="378"/>
      <c r="C29" s="378"/>
      <c r="D29" s="378"/>
      <c r="E29" s="378"/>
      <c r="F29" s="31">
        <f>SUM(F12+F13+F15+F22+F25)</f>
        <v>13250</v>
      </c>
      <c r="G29" s="31">
        <f t="shared" ref="G29:L29" si="1">SUM(G25+G22+G15+G13+G12)</f>
        <v>6300</v>
      </c>
      <c r="H29" s="31">
        <f t="shared" si="1"/>
        <v>8200</v>
      </c>
      <c r="I29" s="31">
        <f t="shared" si="1"/>
        <v>27350</v>
      </c>
      <c r="J29" s="31">
        <f t="shared" si="1"/>
        <v>101750</v>
      </c>
      <c r="K29" s="31">
        <f t="shared" si="1"/>
        <v>41400</v>
      </c>
      <c r="L29" s="31">
        <f t="shared" si="1"/>
        <v>183050</v>
      </c>
      <c r="M29" s="49">
        <f>SUM(M12+M13+M15+M22+M25)</f>
        <v>381300</v>
      </c>
      <c r="N29" s="32" t="s">
        <v>59</v>
      </c>
      <c r="O29" s="32"/>
    </row>
    <row r="30" spans="1:20" ht="21.75" customHeight="1">
      <c r="A30" s="388"/>
      <c r="B30" s="388"/>
      <c r="C30" s="388"/>
      <c r="D30" s="388"/>
      <c r="E30" s="388"/>
      <c r="F30" s="33">
        <f>SUM(F27+G19+G18+G17+G16+G14)</f>
        <v>4700</v>
      </c>
      <c r="G30" s="33">
        <f>SUM(G14+G16+G17+G18+G19+H27)</f>
        <v>4200</v>
      </c>
      <c r="H30" s="33">
        <f>SUM(I29)</f>
        <v>27350</v>
      </c>
      <c r="I30" s="33">
        <f>SUM(I27+I19+I18+I17+I16+I14)</f>
        <v>18700</v>
      </c>
      <c r="J30" s="33">
        <f>SUM(J27+J19+J18+J17+J16+J14)</f>
        <v>67250</v>
      </c>
      <c r="K30" s="33">
        <f>SUM(K27+K19+K18+K17+K16+K14)</f>
        <v>24800</v>
      </c>
      <c r="L30" s="33">
        <f>SUM(L27+L19+L18+L17+L16+L14)</f>
        <v>122100</v>
      </c>
      <c r="M30" s="33">
        <f>SUM(M27+M19+M18+M17+M16+M14)</f>
        <v>249510</v>
      </c>
      <c r="N30" s="34" t="s">
        <v>17</v>
      </c>
      <c r="O30" s="35"/>
      <c r="P30" s="6">
        <f>SUM(M12+M13+M15+M22+M25+M29)</f>
        <v>762600</v>
      </c>
      <c r="S30" s="6">
        <f>F30+H30+I30+J30+K30+L30</f>
        <v>264900</v>
      </c>
    </row>
    <row r="31" spans="1:20" ht="21.75" customHeight="1">
      <c r="A31" s="388"/>
      <c r="B31" s="388"/>
      <c r="C31" s="388"/>
      <c r="D31" s="388"/>
      <c r="E31" s="388"/>
      <c r="F31" s="33">
        <f>SUM(F28+F26+F24+F23+F20)</f>
        <v>12500</v>
      </c>
      <c r="G31" s="33">
        <f>SUM(G28+G26+G24+G23+G20)</f>
        <v>7600</v>
      </c>
      <c r="H31" s="33">
        <f>SUM(H28+H26+H24+H23+H20)</f>
        <v>18200</v>
      </c>
      <c r="I31" s="33">
        <f>SUM(I28+I26+I24+I23+I20)</f>
        <v>20740</v>
      </c>
      <c r="J31" s="33">
        <f>SUM(J28+J26+J24+J23+J20)</f>
        <v>109000</v>
      </c>
      <c r="K31" s="33">
        <f>SUM(K28+K26+K24+K20+K23)</f>
        <v>152800</v>
      </c>
      <c r="L31" s="33">
        <f>SUM(L28+L26+L24+L23+L20)</f>
        <v>160160</v>
      </c>
      <c r="M31" s="33">
        <f>SUM(M20+M23+M24+M26+M28)</f>
        <v>481000</v>
      </c>
      <c r="N31" s="34" t="s">
        <v>70</v>
      </c>
      <c r="O31" s="35"/>
      <c r="S31" s="6"/>
    </row>
    <row r="32" spans="1:20">
      <c r="A32" s="379" t="s">
        <v>57</v>
      </c>
      <c r="B32" s="379"/>
      <c r="C32" s="379"/>
      <c r="D32" s="379"/>
      <c r="E32" s="379"/>
      <c r="F32" s="379"/>
      <c r="G32" s="379"/>
      <c r="H32" s="379"/>
      <c r="I32" s="379"/>
      <c r="J32" s="379"/>
      <c r="K32" s="379"/>
      <c r="L32" s="379"/>
      <c r="M32" s="379"/>
      <c r="N32" s="379"/>
      <c r="O32" s="379"/>
    </row>
    <row r="33" spans="1:22" ht="22.5">
      <c r="A33" s="15">
        <v>15</v>
      </c>
      <c r="B33" s="36" t="s">
        <v>66</v>
      </c>
      <c r="C33" s="16" t="s">
        <v>32</v>
      </c>
      <c r="D33" s="17" t="s">
        <v>33</v>
      </c>
      <c r="E33" s="17" t="s">
        <v>34</v>
      </c>
      <c r="F33" s="18">
        <v>1500</v>
      </c>
      <c r="G33" s="18">
        <v>800</v>
      </c>
      <c r="H33" s="18">
        <v>1800</v>
      </c>
      <c r="I33" s="18">
        <v>3300</v>
      </c>
      <c r="J33" s="18">
        <v>8000</v>
      </c>
      <c r="K33" s="18">
        <v>7200</v>
      </c>
      <c r="L33" s="18">
        <v>13200</v>
      </c>
      <c r="M33" s="18">
        <f>SUM(F33:L33)</f>
        <v>35800</v>
      </c>
      <c r="N33" s="19" t="s">
        <v>17</v>
      </c>
      <c r="O33" s="19" t="s">
        <v>140</v>
      </c>
      <c r="P33" t="s">
        <v>92</v>
      </c>
    </row>
    <row r="34" spans="1:22" ht="33.75">
      <c r="A34" s="15">
        <v>16</v>
      </c>
      <c r="B34" s="16" t="s">
        <v>35</v>
      </c>
      <c r="C34" s="37" t="s">
        <v>18</v>
      </c>
      <c r="D34" s="17" t="s">
        <v>36</v>
      </c>
      <c r="E34" s="17" t="s">
        <v>37</v>
      </c>
      <c r="F34" s="18">
        <v>1500</v>
      </c>
      <c r="G34" s="18">
        <v>800</v>
      </c>
      <c r="H34" s="18">
        <v>1000</v>
      </c>
      <c r="I34" s="18">
        <v>3300</v>
      </c>
      <c r="J34" s="18">
        <v>15000</v>
      </c>
      <c r="K34" s="18">
        <v>7500</v>
      </c>
      <c r="L34" s="18">
        <v>24750</v>
      </c>
      <c r="M34" s="18">
        <f t="shared" ref="M34:M42" si="2">SUM(F34:L34)</f>
        <v>53850</v>
      </c>
      <c r="N34" s="19" t="s">
        <v>17</v>
      </c>
      <c r="O34" s="19" t="s">
        <v>141</v>
      </c>
      <c r="P34" t="s">
        <v>98</v>
      </c>
    </row>
    <row r="35" spans="1:22" ht="47.25" customHeight="1">
      <c r="A35" s="15">
        <v>17</v>
      </c>
      <c r="B35" s="16" t="s">
        <v>38</v>
      </c>
      <c r="C35" s="17" t="s">
        <v>39</v>
      </c>
      <c r="D35" s="17" t="s">
        <v>36</v>
      </c>
      <c r="E35" s="17" t="s">
        <v>40</v>
      </c>
      <c r="F35" s="18">
        <v>750</v>
      </c>
      <c r="G35" s="18">
        <v>400</v>
      </c>
      <c r="H35" s="18">
        <v>500</v>
      </c>
      <c r="I35" s="18">
        <v>1650</v>
      </c>
      <c r="J35" s="18">
        <v>13000</v>
      </c>
      <c r="K35" s="18">
        <v>6500</v>
      </c>
      <c r="L35" s="18">
        <v>21450</v>
      </c>
      <c r="M35" s="18">
        <f t="shared" si="2"/>
        <v>44250</v>
      </c>
      <c r="N35" s="19" t="s">
        <v>17</v>
      </c>
      <c r="O35" s="38" t="s">
        <v>142</v>
      </c>
      <c r="P35" t="s">
        <v>98</v>
      </c>
      <c r="S35" t="s">
        <v>119</v>
      </c>
      <c r="V35">
        <v>222</v>
      </c>
    </row>
    <row r="36" spans="1:22" ht="57" customHeight="1">
      <c r="A36" s="15">
        <v>18</v>
      </c>
      <c r="B36" s="16" t="s">
        <v>41</v>
      </c>
      <c r="C36" s="37" t="s">
        <v>42</v>
      </c>
      <c r="D36" s="17" t="s">
        <v>22</v>
      </c>
      <c r="E36" s="17" t="s">
        <v>37</v>
      </c>
      <c r="F36" s="18">
        <v>1500</v>
      </c>
      <c r="G36" s="18">
        <v>1000</v>
      </c>
      <c r="H36" s="18">
        <v>2200</v>
      </c>
      <c r="I36" s="18">
        <v>3300</v>
      </c>
      <c r="J36" s="18">
        <v>18750</v>
      </c>
      <c r="K36" s="18">
        <v>16500</v>
      </c>
      <c r="L36" s="18">
        <v>24750</v>
      </c>
      <c r="M36" s="18">
        <f t="shared" si="2"/>
        <v>68000</v>
      </c>
      <c r="N36" s="19" t="s">
        <v>17</v>
      </c>
      <c r="O36" s="19" t="s">
        <v>143</v>
      </c>
      <c r="P36" t="s">
        <v>89</v>
      </c>
    </row>
    <row r="37" spans="1:22" ht="59.25" customHeight="1">
      <c r="A37" s="373">
        <v>19</v>
      </c>
      <c r="B37" s="375" t="s">
        <v>43</v>
      </c>
      <c r="C37" s="375" t="s">
        <v>73</v>
      </c>
      <c r="D37" s="10" t="s">
        <v>44</v>
      </c>
      <c r="E37" s="11" t="s">
        <v>45</v>
      </c>
      <c r="F37" s="12">
        <v>3750</v>
      </c>
      <c r="G37" s="12">
        <v>1700</v>
      </c>
      <c r="H37" s="12">
        <v>1400</v>
      </c>
      <c r="I37" s="12">
        <v>7500</v>
      </c>
      <c r="J37" s="12">
        <v>42500</v>
      </c>
      <c r="K37" s="12">
        <v>14000</v>
      </c>
      <c r="L37" s="12">
        <v>75000</v>
      </c>
      <c r="M37" s="12">
        <f>SUM(F37:L37)</f>
        <v>145850</v>
      </c>
      <c r="N37" s="13" t="s">
        <v>59</v>
      </c>
      <c r="O37" s="39" t="s">
        <v>144</v>
      </c>
      <c r="P37" t="s">
        <v>93</v>
      </c>
      <c r="S37" s="6">
        <f>M33+M34+M35+M36+M37+M40+M42+M45</f>
        <v>610150</v>
      </c>
    </row>
    <row r="38" spans="1:22" ht="48" customHeight="1">
      <c r="A38" s="374"/>
      <c r="B38" s="376"/>
      <c r="C38" s="376"/>
      <c r="D38" s="10" t="s">
        <v>84</v>
      </c>
      <c r="E38" s="11" t="s">
        <v>45</v>
      </c>
      <c r="F38" s="12">
        <v>3750</v>
      </c>
      <c r="G38" s="12">
        <v>1700</v>
      </c>
      <c r="H38" s="12">
        <v>1400</v>
      </c>
      <c r="I38" s="12">
        <v>7500</v>
      </c>
      <c r="J38" s="12">
        <v>42500</v>
      </c>
      <c r="K38" s="12">
        <v>14000</v>
      </c>
      <c r="L38" s="12">
        <v>75000</v>
      </c>
      <c r="M38" s="12">
        <f>SUM(F38:L38)</f>
        <v>145850</v>
      </c>
      <c r="N38" s="13" t="s">
        <v>70</v>
      </c>
      <c r="O38" s="13" t="s">
        <v>82</v>
      </c>
      <c r="P38" t="s">
        <v>93</v>
      </c>
      <c r="S38" s="6"/>
    </row>
    <row r="39" spans="1:22" ht="15.75" customHeight="1">
      <c r="A39" s="14">
        <v>1</v>
      </c>
      <c r="B39" s="14">
        <v>2</v>
      </c>
      <c r="C39" s="14">
        <v>3</v>
      </c>
      <c r="D39" s="14">
        <v>4</v>
      </c>
      <c r="E39" s="14">
        <v>5</v>
      </c>
      <c r="F39" s="14">
        <v>6</v>
      </c>
      <c r="G39" s="14">
        <v>7</v>
      </c>
      <c r="H39" s="14">
        <v>8</v>
      </c>
      <c r="I39" s="14">
        <v>9</v>
      </c>
      <c r="J39" s="14">
        <v>10</v>
      </c>
      <c r="K39" s="14">
        <v>12</v>
      </c>
      <c r="L39" s="14">
        <v>13</v>
      </c>
      <c r="M39" s="14">
        <v>14</v>
      </c>
      <c r="N39" s="14">
        <v>15</v>
      </c>
      <c r="O39" s="14">
        <v>16</v>
      </c>
      <c r="S39" s="6"/>
    </row>
    <row r="40" spans="1:22" ht="51" customHeight="1">
      <c r="A40" s="373">
        <v>20</v>
      </c>
      <c r="B40" s="375" t="s">
        <v>26</v>
      </c>
      <c r="C40" s="375" t="s">
        <v>27</v>
      </c>
      <c r="D40" s="10" t="s">
        <v>85</v>
      </c>
      <c r="E40" s="11" t="s">
        <v>45</v>
      </c>
      <c r="F40" s="12">
        <v>3750</v>
      </c>
      <c r="G40" s="12">
        <v>1700</v>
      </c>
      <c r="H40" s="12">
        <v>1200</v>
      </c>
      <c r="I40" s="12">
        <v>8250</v>
      </c>
      <c r="J40" s="12">
        <v>42500</v>
      </c>
      <c r="K40" s="12">
        <v>12000</v>
      </c>
      <c r="L40" s="12">
        <v>75000</v>
      </c>
      <c r="M40" s="12">
        <f t="shared" si="2"/>
        <v>144400</v>
      </c>
      <c r="N40" s="13" t="s">
        <v>59</v>
      </c>
      <c r="O40" s="13" t="s">
        <v>102</v>
      </c>
      <c r="P40" t="s">
        <v>93</v>
      </c>
    </row>
    <row r="41" spans="1:22" ht="30.75" customHeight="1">
      <c r="A41" s="374"/>
      <c r="B41" s="376"/>
      <c r="C41" s="376"/>
      <c r="D41" s="10" t="s">
        <v>72</v>
      </c>
      <c r="E41" s="11" t="s">
        <v>45</v>
      </c>
      <c r="F41" s="12">
        <v>3750</v>
      </c>
      <c r="G41" s="12">
        <v>1700</v>
      </c>
      <c r="H41" s="12">
        <v>1200</v>
      </c>
      <c r="I41" s="12">
        <v>8250</v>
      </c>
      <c r="J41" s="12">
        <v>42500</v>
      </c>
      <c r="K41" s="12">
        <v>12000</v>
      </c>
      <c r="L41" s="12">
        <v>75000</v>
      </c>
      <c r="M41" s="12">
        <f>SUM(F41:L41)</f>
        <v>144400</v>
      </c>
      <c r="N41" s="13" t="s">
        <v>70</v>
      </c>
      <c r="O41" s="13" t="s">
        <v>82</v>
      </c>
      <c r="P41" t="s">
        <v>93</v>
      </c>
    </row>
    <row r="42" spans="1:22" ht="45">
      <c r="A42" s="15">
        <v>21</v>
      </c>
      <c r="B42" s="16" t="s">
        <v>65</v>
      </c>
      <c r="C42" s="17" t="s">
        <v>46</v>
      </c>
      <c r="D42" s="17" t="s">
        <v>33</v>
      </c>
      <c r="E42" s="17" t="s">
        <v>48</v>
      </c>
      <c r="F42" s="18">
        <v>1500</v>
      </c>
      <c r="G42" s="18">
        <v>800</v>
      </c>
      <c r="H42" s="18">
        <v>1800</v>
      </c>
      <c r="I42" s="18">
        <v>3300</v>
      </c>
      <c r="J42" s="18">
        <v>12000</v>
      </c>
      <c r="K42" s="18">
        <v>10800</v>
      </c>
      <c r="L42" s="18">
        <v>19800</v>
      </c>
      <c r="M42" s="18">
        <f t="shared" si="2"/>
        <v>50000</v>
      </c>
      <c r="N42" s="19" t="s">
        <v>17</v>
      </c>
      <c r="O42" s="19" t="s">
        <v>145</v>
      </c>
      <c r="P42" t="s">
        <v>92</v>
      </c>
    </row>
    <row r="43" spans="1:22" ht="46.5" customHeight="1">
      <c r="A43" s="15">
        <v>22</v>
      </c>
      <c r="B43" s="16" t="s">
        <v>64</v>
      </c>
      <c r="C43" s="17" t="s">
        <v>46</v>
      </c>
      <c r="D43" s="17" t="s">
        <v>47</v>
      </c>
      <c r="E43" s="17" t="s">
        <v>48</v>
      </c>
      <c r="F43" s="18">
        <v>1500</v>
      </c>
      <c r="G43" s="18">
        <v>1000</v>
      </c>
      <c r="H43" s="18">
        <v>4000</v>
      </c>
      <c r="I43" s="18">
        <v>3300</v>
      </c>
      <c r="J43" s="18">
        <v>15000</v>
      </c>
      <c r="K43" s="18">
        <v>24000</v>
      </c>
      <c r="L43" s="18">
        <v>19800</v>
      </c>
      <c r="M43" s="18">
        <f>SUM(F43:L43)</f>
        <v>68600</v>
      </c>
      <c r="N43" s="19" t="s">
        <v>17</v>
      </c>
      <c r="O43" s="19" t="s">
        <v>146</v>
      </c>
      <c r="P43" t="s">
        <v>94</v>
      </c>
    </row>
    <row r="44" spans="1:22" ht="40.5" customHeight="1">
      <c r="A44" s="15">
        <v>23</v>
      </c>
      <c r="B44" s="16" t="s">
        <v>68</v>
      </c>
      <c r="C44" s="17" t="s">
        <v>46</v>
      </c>
      <c r="D44" s="17" t="s">
        <v>69</v>
      </c>
      <c r="E44" s="17" t="s">
        <v>71</v>
      </c>
      <c r="F44" s="18">
        <v>750</v>
      </c>
      <c r="G44" s="18">
        <v>400</v>
      </c>
      <c r="H44" s="18">
        <v>400</v>
      </c>
      <c r="I44" s="18">
        <v>1500</v>
      </c>
      <c r="J44" s="18">
        <v>5000</v>
      </c>
      <c r="K44" s="18">
        <v>2000</v>
      </c>
      <c r="L44" s="18">
        <v>7500</v>
      </c>
      <c r="M44" s="18">
        <f>SUM(F44:L44)</f>
        <v>17550</v>
      </c>
      <c r="N44" s="19" t="s">
        <v>70</v>
      </c>
      <c r="O44" s="19" t="s">
        <v>147</v>
      </c>
      <c r="P44" t="s">
        <v>89</v>
      </c>
    </row>
    <row r="45" spans="1:22" ht="34.5" customHeight="1">
      <c r="A45" s="15">
        <v>24</v>
      </c>
      <c r="B45" s="16" t="s">
        <v>60</v>
      </c>
      <c r="C45" s="40">
        <v>41275</v>
      </c>
      <c r="D45" s="17" t="s">
        <v>61</v>
      </c>
      <c r="E45" s="17" t="s">
        <v>37</v>
      </c>
      <c r="F45" s="18">
        <v>1500</v>
      </c>
      <c r="G45" s="18">
        <v>1000</v>
      </c>
      <c r="H45" s="18">
        <v>2200</v>
      </c>
      <c r="I45" s="18">
        <v>3300</v>
      </c>
      <c r="J45" s="18">
        <v>18750</v>
      </c>
      <c r="K45" s="18">
        <v>16500</v>
      </c>
      <c r="L45" s="18">
        <v>24750</v>
      </c>
      <c r="M45" s="18">
        <f>SUM(F45:L45)</f>
        <v>68000</v>
      </c>
      <c r="N45" s="19" t="s">
        <v>17</v>
      </c>
      <c r="O45" s="19" t="s">
        <v>148</v>
      </c>
      <c r="P45" t="s">
        <v>95</v>
      </c>
      <c r="T45" s="6">
        <f>F46+H46+I46+J46+K46+L46</f>
        <v>286850</v>
      </c>
    </row>
    <row r="46" spans="1:22" ht="24.75">
      <c r="A46" s="380"/>
      <c r="B46" s="380"/>
      <c r="C46" s="380"/>
      <c r="D46" s="380"/>
      <c r="E46" s="380"/>
      <c r="F46" s="41">
        <f>SUM(F37+F40)</f>
        <v>7500</v>
      </c>
      <c r="G46" s="41">
        <f>SUM(G40+G37)</f>
        <v>3400</v>
      </c>
      <c r="H46" s="41">
        <f>H37+H40</f>
        <v>2600</v>
      </c>
      <c r="I46" s="41">
        <f>I37+I40</f>
        <v>15750</v>
      </c>
      <c r="J46" s="41">
        <f>J37+J40</f>
        <v>85000</v>
      </c>
      <c r="K46" s="41">
        <f>K37+K40</f>
        <v>26000</v>
      </c>
      <c r="L46" s="41">
        <f>L37+L40</f>
        <v>150000</v>
      </c>
      <c r="M46" s="41">
        <f>SUM(M40+M37)</f>
        <v>290250</v>
      </c>
      <c r="N46" s="42" t="s">
        <v>59</v>
      </c>
      <c r="O46" s="42"/>
      <c r="T46" s="6">
        <f>F47+H47+I47+J47+K47+L47</f>
        <v>382700</v>
      </c>
    </row>
    <row r="47" spans="1:22" ht="16.5">
      <c r="A47" s="381"/>
      <c r="B47" s="381"/>
      <c r="C47" s="381"/>
      <c r="D47" s="381"/>
      <c r="E47" s="381"/>
      <c r="F47" s="33">
        <f>SUM(F33+F34+F35+F36+F42+F43+F45)</f>
        <v>9750</v>
      </c>
      <c r="G47" s="33">
        <f>G33+G34+G36+G42+G45+G35+G43</f>
        <v>5800</v>
      </c>
      <c r="H47" s="33">
        <f>H33+H34+H36+H42+H45+H35+H43</f>
        <v>13500</v>
      </c>
      <c r="I47" s="33">
        <f>I33+I34+I36+I42+I45+I35+I43</f>
        <v>21450</v>
      </c>
      <c r="J47" s="33">
        <f>J33+J34+J36+J42+J45+J35+J43</f>
        <v>100500</v>
      </c>
      <c r="K47" s="33">
        <f>K33+K34+K36+K42+K45+K35+K43</f>
        <v>89000</v>
      </c>
      <c r="L47" s="33">
        <f>SUM(L33+L34+L35+L36+L42+L43+L45)</f>
        <v>148500</v>
      </c>
      <c r="M47" s="33">
        <f>SUM(M33+M34+M35+M36+M42+M43+M45)</f>
        <v>388500</v>
      </c>
      <c r="N47" s="34" t="s">
        <v>17</v>
      </c>
      <c r="O47" s="35"/>
    </row>
    <row r="48" spans="1:22" ht="16.5">
      <c r="A48" s="381"/>
      <c r="B48" s="381"/>
      <c r="C48" s="381"/>
      <c r="D48" s="381"/>
      <c r="E48" s="381"/>
      <c r="F48" s="33">
        <f t="shared" ref="F48:M48" si="3">F44+F41+F38</f>
        <v>8250</v>
      </c>
      <c r="G48" s="33">
        <f t="shared" si="3"/>
        <v>3800</v>
      </c>
      <c r="H48" s="33">
        <f t="shared" si="3"/>
        <v>3000</v>
      </c>
      <c r="I48" s="33">
        <f t="shared" si="3"/>
        <v>17250</v>
      </c>
      <c r="J48" s="33">
        <f t="shared" si="3"/>
        <v>90000</v>
      </c>
      <c r="K48" s="33">
        <f t="shared" si="3"/>
        <v>28000</v>
      </c>
      <c r="L48" s="33">
        <f t="shared" si="3"/>
        <v>157500</v>
      </c>
      <c r="M48" s="33">
        <f t="shared" si="3"/>
        <v>307800</v>
      </c>
      <c r="N48" s="32" t="s">
        <v>70</v>
      </c>
      <c r="O48" s="35"/>
    </row>
    <row r="49" spans="1:19">
      <c r="A49" s="377" t="s">
        <v>86</v>
      </c>
      <c r="B49" s="377"/>
      <c r="C49" s="377"/>
      <c r="D49" s="377"/>
      <c r="E49" s="377"/>
      <c r="F49" s="377"/>
      <c r="G49" s="377"/>
      <c r="H49" s="377"/>
      <c r="I49" s="377"/>
      <c r="J49" s="377"/>
      <c r="K49" s="377"/>
      <c r="L49" s="377"/>
      <c r="M49" s="377"/>
      <c r="N49" s="26"/>
      <c r="O49" s="26"/>
    </row>
    <row r="50" spans="1:19" ht="24.75">
      <c r="A50" s="27">
        <v>25</v>
      </c>
      <c r="B50" s="43" t="s">
        <v>76</v>
      </c>
      <c r="C50" s="44" t="s">
        <v>113</v>
      </c>
      <c r="D50" s="10" t="s">
        <v>84</v>
      </c>
      <c r="E50" s="11" t="s">
        <v>34</v>
      </c>
      <c r="F50" s="12">
        <v>1000</v>
      </c>
      <c r="G50" s="12">
        <v>600</v>
      </c>
      <c r="H50" s="12">
        <v>1800</v>
      </c>
      <c r="I50" s="12">
        <v>2200</v>
      </c>
      <c r="J50" s="12">
        <v>6000</v>
      </c>
      <c r="K50" s="12">
        <v>7200</v>
      </c>
      <c r="L50" s="12">
        <v>8800</v>
      </c>
      <c r="M50" s="12">
        <f t="shared" ref="M50:M55" si="4">SUM(F50:L50)</f>
        <v>27600</v>
      </c>
      <c r="N50" s="13" t="s">
        <v>59</v>
      </c>
      <c r="O50" s="13" t="s">
        <v>149</v>
      </c>
      <c r="P50" t="s">
        <v>91</v>
      </c>
    </row>
    <row r="51" spans="1:19" ht="28.5" customHeight="1">
      <c r="A51" s="23">
        <v>26</v>
      </c>
      <c r="B51" s="10" t="s">
        <v>120</v>
      </c>
      <c r="C51" s="10" t="s">
        <v>121</v>
      </c>
      <c r="D51" s="10" t="s">
        <v>122</v>
      </c>
      <c r="E51" s="11" t="s">
        <v>77</v>
      </c>
      <c r="F51" s="12">
        <v>1000</v>
      </c>
      <c r="G51" s="12">
        <v>1000</v>
      </c>
      <c r="H51" s="12">
        <v>5000</v>
      </c>
      <c r="I51" s="12">
        <v>2200</v>
      </c>
      <c r="J51" s="12">
        <v>2500</v>
      </c>
      <c r="K51" s="12">
        <v>5000</v>
      </c>
      <c r="L51" s="12">
        <v>2200</v>
      </c>
      <c r="M51" s="12">
        <f t="shared" si="4"/>
        <v>18900</v>
      </c>
      <c r="N51" s="13" t="s">
        <v>59</v>
      </c>
      <c r="O51" s="13" t="s">
        <v>150</v>
      </c>
      <c r="P51" t="s">
        <v>123</v>
      </c>
      <c r="Q51" t="s">
        <v>124</v>
      </c>
    </row>
    <row r="52" spans="1:19" ht="24.75">
      <c r="A52" s="23">
        <v>27</v>
      </c>
      <c r="B52" s="24" t="s">
        <v>79</v>
      </c>
      <c r="C52" s="10" t="s">
        <v>113</v>
      </c>
      <c r="D52" s="10" t="s">
        <v>80</v>
      </c>
      <c r="E52" s="11" t="s">
        <v>77</v>
      </c>
      <c r="F52" s="12">
        <v>1000</v>
      </c>
      <c r="G52" s="12">
        <v>600</v>
      </c>
      <c r="H52" s="12">
        <v>1800</v>
      </c>
      <c r="I52" s="12">
        <v>2200</v>
      </c>
      <c r="J52" s="12">
        <v>1500</v>
      </c>
      <c r="K52" s="12">
        <v>1800</v>
      </c>
      <c r="L52" s="12">
        <v>2200</v>
      </c>
      <c r="M52" s="12">
        <f t="shared" si="4"/>
        <v>11100</v>
      </c>
      <c r="N52" s="13" t="s">
        <v>59</v>
      </c>
      <c r="O52" s="13" t="s">
        <v>151</v>
      </c>
      <c r="P52" s="20" t="s">
        <v>125</v>
      </c>
    </row>
    <row r="53" spans="1:19" ht="32.25" customHeight="1">
      <c r="A53" s="23">
        <v>28</v>
      </c>
      <c r="B53" s="10" t="s">
        <v>126</v>
      </c>
      <c r="C53" s="10" t="s">
        <v>127</v>
      </c>
      <c r="D53" s="10" t="s">
        <v>80</v>
      </c>
      <c r="E53" s="11" t="s">
        <v>77</v>
      </c>
      <c r="F53" s="12">
        <v>1000</v>
      </c>
      <c r="G53" s="12">
        <v>600</v>
      </c>
      <c r="H53" s="12">
        <v>1800</v>
      </c>
      <c r="I53" s="12">
        <v>2200</v>
      </c>
      <c r="J53" s="12">
        <v>1500</v>
      </c>
      <c r="K53" s="12">
        <v>1800</v>
      </c>
      <c r="L53" s="12">
        <v>2200</v>
      </c>
      <c r="M53" s="12">
        <f t="shared" si="4"/>
        <v>11100</v>
      </c>
      <c r="N53" s="13" t="s">
        <v>59</v>
      </c>
      <c r="O53" s="13" t="s">
        <v>83</v>
      </c>
      <c r="P53" s="20" t="s">
        <v>125</v>
      </c>
    </row>
    <row r="54" spans="1:19" ht="43.5" customHeight="1">
      <c r="A54" s="23">
        <v>29</v>
      </c>
      <c r="B54" s="24" t="s">
        <v>26</v>
      </c>
      <c r="C54" s="10" t="s">
        <v>27</v>
      </c>
      <c r="D54" s="10" t="s">
        <v>159</v>
      </c>
      <c r="E54" s="11" t="s">
        <v>71</v>
      </c>
      <c r="F54" s="12">
        <v>3750</v>
      </c>
      <c r="G54" s="12">
        <v>1700</v>
      </c>
      <c r="H54" s="12">
        <v>2400</v>
      </c>
      <c r="I54" s="12">
        <v>7500</v>
      </c>
      <c r="J54" s="12">
        <v>21250</v>
      </c>
      <c r="K54" s="12">
        <v>12000</v>
      </c>
      <c r="L54" s="12">
        <v>37500</v>
      </c>
      <c r="M54" s="12">
        <f t="shared" si="4"/>
        <v>86100</v>
      </c>
      <c r="N54" s="13" t="s">
        <v>59</v>
      </c>
      <c r="O54" s="13" t="s">
        <v>152</v>
      </c>
      <c r="P54" t="s">
        <v>93</v>
      </c>
    </row>
    <row r="55" spans="1:19" ht="24.75">
      <c r="A55" s="23">
        <v>30</v>
      </c>
      <c r="B55" s="10" t="s">
        <v>126</v>
      </c>
      <c r="C55" s="10" t="s">
        <v>128</v>
      </c>
      <c r="D55" s="10" t="s">
        <v>129</v>
      </c>
      <c r="E55" s="11" t="s">
        <v>77</v>
      </c>
      <c r="F55" s="12">
        <v>1000</v>
      </c>
      <c r="G55" s="12">
        <v>1000</v>
      </c>
      <c r="H55" s="12">
        <v>5000</v>
      </c>
      <c r="I55" s="12">
        <v>2200</v>
      </c>
      <c r="J55" s="12">
        <v>2500</v>
      </c>
      <c r="K55" s="12">
        <v>5000</v>
      </c>
      <c r="L55" s="12">
        <v>2200</v>
      </c>
      <c r="M55" s="12">
        <f t="shared" si="4"/>
        <v>18900</v>
      </c>
      <c r="N55" s="13" t="s">
        <v>59</v>
      </c>
      <c r="O55" s="13" t="s">
        <v>83</v>
      </c>
      <c r="P55" s="20" t="s">
        <v>125</v>
      </c>
    </row>
    <row r="56" spans="1:19" ht="24.75">
      <c r="A56" s="378" t="s">
        <v>31</v>
      </c>
      <c r="B56" s="378"/>
      <c r="C56" s="378"/>
      <c r="D56" s="378"/>
      <c r="E56" s="378"/>
      <c r="F56" s="45">
        <f>SUM(F50:F55)</f>
        <v>8750</v>
      </c>
      <c r="G56" s="45">
        <f>SUM(G50:G55)</f>
        <v>5500</v>
      </c>
      <c r="H56" s="45">
        <f t="shared" ref="H56:M56" si="5">SUM(H50:H55)</f>
        <v>17800</v>
      </c>
      <c r="I56" s="45">
        <f t="shared" si="5"/>
        <v>18500</v>
      </c>
      <c r="J56" s="45">
        <f t="shared" si="5"/>
        <v>35250</v>
      </c>
      <c r="K56" s="45">
        <f t="shared" si="5"/>
        <v>32800</v>
      </c>
      <c r="L56" s="45">
        <f t="shared" si="5"/>
        <v>55100</v>
      </c>
      <c r="M56" s="45">
        <f t="shared" si="5"/>
        <v>173700</v>
      </c>
      <c r="N56" s="32" t="s">
        <v>59</v>
      </c>
      <c r="O56" s="35"/>
    </row>
    <row r="57" spans="1:19" ht="24.75">
      <c r="A57" s="370" t="s">
        <v>49</v>
      </c>
      <c r="B57" s="371"/>
      <c r="C57" s="371"/>
      <c r="D57" s="371"/>
      <c r="E57" s="371"/>
      <c r="F57" s="46">
        <f t="shared" ref="F57:L57" si="6">F46+F29+F56</f>
        <v>29500</v>
      </c>
      <c r="G57" s="46">
        <f t="shared" si="6"/>
        <v>15200</v>
      </c>
      <c r="H57" s="46">
        <f t="shared" si="6"/>
        <v>28600</v>
      </c>
      <c r="I57" s="46">
        <f t="shared" si="6"/>
        <v>61600</v>
      </c>
      <c r="J57" s="46">
        <f t="shared" si="6"/>
        <v>222000</v>
      </c>
      <c r="K57" s="46">
        <f t="shared" si="6"/>
        <v>100200</v>
      </c>
      <c r="L57" s="46">
        <f t="shared" si="6"/>
        <v>388150</v>
      </c>
      <c r="M57" s="46">
        <f>SUM(M29+M46+M56)</f>
        <v>845250</v>
      </c>
      <c r="N57" s="47" t="s">
        <v>59</v>
      </c>
      <c r="O57" s="48"/>
      <c r="S57" s="6">
        <f>F47+H47+I47+J47+K47+L47</f>
        <v>382700</v>
      </c>
    </row>
    <row r="58" spans="1:19" ht="16.5">
      <c r="A58" s="371"/>
      <c r="B58" s="371"/>
      <c r="C58" s="371"/>
      <c r="D58" s="371"/>
      <c r="E58" s="371"/>
      <c r="F58" s="9">
        <f t="shared" ref="F58:L58" si="7">F30+F47</f>
        <v>14450</v>
      </c>
      <c r="G58" s="9">
        <f t="shared" si="7"/>
        <v>10000</v>
      </c>
      <c r="H58" s="9">
        <f t="shared" si="7"/>
        <v>40850</v>
      </c>
      <c r="I58" s="9">
        <f t="shared" si="7"/>
        <v>40150</v>
      </c>
      <c r="J58" s="9">
        <f t="shared" si="7"/>
        <v>167750</v>
      </c>
      <c r="K58" s="9">
        <f t="shared" si="7"/>
        <v>113800</v>
      </c>
      <c r="L58" s="9">
        <f t="shared" si="7"/>
        <v>270600</v>
      </c>
      <c r="M58" s="9">
        <f>SUM(M30+M47)</f>
        <v>638010</v>
      </c>
      <c r="N58" s="7" t="s">
        <v>17</v>
      </c>
      <c r="O58" s="8"/>
    </row>
    <row r="59" spans="1:19" ht="16.5">
      <c r="A59" s="372"/>
      <c r="B59" s="372"/>
      <c r="C59" s="372"/>
      <c r="D59" s="372"/>
      <c r="E59" s="372"/>
      <c r="F59" s="9">
        <f t="shared" ref="F59:L59" si="8">F48+F31</f>
        <v>20750</v>
      </c>
      <c r="G59" s="9">
        <f t="shared" si="8"/>
        <v>11400</v>
      </c>
      <c r="H59" s="9">
        <f t="shared" si="8"/>
        <v>21200</v>
      </c>
      <c r="I59" s="9">
        <f t="shared" si="8"/>
        <v>37990</v>
      </c>
      <c r="J59" s="9">
        <f t="shared" si="8"/>
        <v>199000</v>
      </c>
      <c r="K59" s="9">
        <f t="shared" si="8"/>
        <v>180800</v>
      </c>
      <c r="L59" s="9">
        <f t="shared" si="8"/>
        <v>317660</v>
      </c>
      <c r="M59" s="9">
        <f>SUM(M48+M31)</f>
        <v>788800</v>
      </c>
      <c r="N59" s="7" t="s">
        <v>70</v>
      </c>
      <c r="O59" s="8"/>
    </row>
    <row r="62" spans="1:19">
      <c r="B62" t="s">
        <v>50</v>
      </c>
      <c r="E62" t="s">
        <v>51</v>
      </c>
      <c r="I62" t="s">
        <v>52</v>
      </c>
    </row>
    <row r="64" spans="1:19">
      <c r="Q64" s="6">
        <f>M57+M58</f>
        <v>1483260</v>
      </c>
    </row>
    <row r="66" spans="4:4">
      <c r="D66" s="5"/>
    </row>
    <row r="69" spans="4:4">
      <c r="D69" s="5"/>
    </row>
  </sheetData>
  <mergeCells count="36">
    <mergeCell ref="A6:O6"/>
    <mergeCell ref="N7:N9"/>
    <mergeCell ref="O7:O9"/>
    <mergeCell ref="A29:E31"/>
    <mergeCell ref="A25:A26"/>
    <mergeCell ref="B25:B26"/>
    <mergeCell ref="C25:C26"/>
    <mergeCell ref="A22:A24"/>
    <mergeCell ref="B22:B24"/>
    <mergeCell ref="C22:C24"/>
    <mergeCell ref="F8:I8"/>
    <mergeCell ref="J8:L8"/>
    <mergeCell ref="M8:M9"/>
    <mergeCell ref="A11:M11"/>
    <mergeCell ref="A7:A9"/>
    <mergeCell ref="B7:B9"/>
    <mergeCell ref="M1:O1"/>
    <mergeCell ref="M2:O2"/>
    <mergeCell ref="M3:O3"/>
    <mergeCell ref="M4:O4"/>
    <mergeCell ref="M5:O5"/>
    <mergeCell ref="C7:C9"/>
    <mergeCell ref="D7:D9"/>
    <mergeCell ref="E7:E9"/>
    <mergeCell ref="F7:M7"/>
    <mergeCell ref="A57:E59"/>
    <mergeCell ref="A40:A41"/>
    <mergeCell ref="B40:B41"/>
    <mergeCell ref="C40:C41"/>
    <mergeCell ref="A37:A38"/>
    <mergeCell ref="A49:M49"/>
    <mergeCell ref="B37:B38"/>
    <mergeCell ref="C37:C38"/>
    <mergeCell ref="A56:E56"/>
    <mergeCell ref="A32:O32"/>
    <mergeCell ref="A46:E48"/>
  </mergeCells>
  <phoneticPr fontId="0" type="noConversion"/>
  <pageMargins left="0.78740157480314965" right="0.78740157480314965" top="0.59055118110236227" bottom="0.39370078740157483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42"/>
  <sheetViews>
    <sheetView view="pageBreakPreview" zoomScale="115" zoomScaleSheetLayoutView="115" workbookViewId="0">
      <pane xSplit="6" ySplit="11" topLeftCell="G101" activePane="bottomRight" state="frozen"/>
      <selection pane="topRight" activeCell="F1" sqref="F1"/>
      <selection pane="bottomLeft" activeCell="A12" sqref="A12"/>
      <selection pane="bottomRight" sqref="A1:XFD1048576"/>
    </sheetView>
  </sheetViews>
  <sheetFormatPr defaultRowHeight="12.75"/>
  <cols>
    <col min="1" max="1" width="0" hidden="1" customWidth="1"/>
    <col min="2" max="2" width="3" customWidth="1"/>
    <col min="3" max="3" width="30.7109375" customWidth="1"/>
    <col min="4" max="4" width="9.5703125" customWidth="1"/>
    <col min="5" max="5" width="11.7109375" customWidth="1"/>
    <col min="6" max="6" width="7.85546875" customWidth="1"/>
    <col min="7" max="7" width="9" customWidth="1"/>
    <col min="8" max="8" width="8" customWidth="1"/>
    <col min="9" max="9" width="8.42578125" customWidth="1"/>
    <col min="10" max="10" width="8.28515625" customWidth="1"/>
    <col min="11" max="11" width="10.28515625" customWidth="1"/>
    <col min="12" max="12" width="7.7109375" customWidth="1"/>
    <col min="13" max="13" width="11.5703125" customWidth="1"/>
    <col min="14" max="14" width="12.140625" customWidth="1"/>
    <col min="15" max="15" width="14.28515625" customWidth="1"/>
    <col min="16" max="16" width="33" customWidth="1"/>
    <col min="17" max="17" width="16.85546875" customWidth="1"/>
    <col min="18" max="18" width="11.28515625" customWidth="1"/>
    <col min="20" max="20" width="10.28515625" bestFit="1" customWidth="1"/>
    <col min="21" max="21" width="9" bestFit="1" customWidth="1"/>
    <col min="23" max="23" width="9.28515625" bestFit="1" customWidth="1"/>
  </cols>
  <sheetData>
    <row r="1" spans="1:24">
      <c r="B1" s="1"/>
      <c r="C1" s="2"/>
      <c r="D1" s="1"/>
      <c r="E1" s="1"/>
      <c r="F1" s="1"/>
      <c r="G1" s="3"/>
      <c r="H1" s="3"/>
      <c r="I1" s="3"/>
      <c r="J1" s="2"/>
      <c r="K1" s="2"/>
      <c r="L1" s="2"/>
      <c r="M1" s="2"/>
      <c r="N1" s="382" t="s">
        <v>0</v>
      </c>
      <c r="O1" s="383"/>
      <c r="P1" s="383"/>
      <c r="Q1" s="20" t="s">
        <v>183</v>
      </c>
    </row>
    <row r="2" spans="1:24">
      <c r="B2" s="3"/>
      <c r="C2" s="4"/>
      <c r="D2" s="3"/>
      <c r="E2" s="3"/>
      <c r="F2" s="3"/>
      <c r="G2" s="3"/>
      <c r="H2" s="3"/>
      <c r="I2" s="3"/>
      <c r="J2" s="4"/>
      <c r="K2" s="4"/>
      <c r="L2" s="4"/>
      <c r="M2" s="4"/>
      <c r="N2" s="384" t="s">
        <v>1</v>
      </c>
      <c r="O2" s="383"/>
      <c r="P2" s="383"/>
    </row>
    <row r="3" spans="1:24">
      <c r="B3" s="3"/>
      <c r="C3" s="167"/>
      <c r="D3" s="3"/>
      <c r="E3" s="3"/>
      <c r="F3" s="3"/>
      <c r="G3" s="3"/>
      <c r="H3" s="3"/>
      <c r="I3" s="3"/>
      <c r="J3" s="4"/>
      <c r="K3" s="4"/>
      <c r="L3" s="4"/>
      <c r="M3" s="4"/>
      <c r="N3" s="384" t="s">
        <v>81</v>
      </c>
      <c r="O3" s="383"/>
      <c r="P3" s="383"/>
    </row>
    <row r="4" spans="1:24">
      <c r="B4" s="3"/>
      <c r="C4" s="4"/>
      <c r="D4" s="3"/>
      <c r="E4" s="3"/>
      <c r="F4" s="3"/>
      <c r="G4" s="3"/>
      <c r="H4" s="3"/>
      <c r="I4" s="3"/>
      <c r="J4" s="4"/>
      <c r="K4" s="4"/>
      <c r="L4" s="4"/>
      <c r="M4" s="4"/>
      <c r="N4" s="385" t="s">
        <v>2</v>
      </c>
      <c r="O4" s="386"/>
      <c r="P4" s="386"/>
    </row>
    <row r="5" spans="1:24">
      <c r="B5" s="3"/>
      <c r="C5" s="4"/>
      <c r="D5" s="3"/>
      <c r="E5" s="3"/>
      <c r="F5" s="3"/>
      <c r="G5" s="3"/>
      <c r="H5" s="3"/>
      <c r="I5" s="3"/>
      <c r="J5" s="4"/>
      <c r="K5" s="4"/>
      <c r="L5" s="4"/>
      <c r="M5" s="4"/>
      <c r="N5" s="385" t="s">
        <v>370</v>
      </c>
      <c r="O5" s="386"/>
      <c r="P5" s="386"/>
    </row>
    <row r="6" spans="1:24">
      <c r="B6" s="387" t="s">
        <v>177</v>
      </c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</row>
    <row r="7" spans="1:24">
      <c r="B7" s="415" t="s">
        <v>3</v>
      </c>
      <c r="C7" s="417" t="s">
        <v>4</v>
      </c>
      <c r="D7" s="417" t="s">
        <v>5</v>
      </c>
      <c r="E7" s="410" t="s">
        <v>6</v>
      </c>
      <c r="F7" s="369" t="s">
        <v>7</v>
      </c>
      <c r="G7" s="369" t="s">
        <v>8</v>
      </c>
      <c r="H7" s="369"/>
      <c r="I7" s="369"/>
      <c r="J7" s="369"/>
      <c r="K7" s="369"/>
      <c r="L7" s="369"/>
      <c r="M7" s="369"/>
      <c r="N7" s="369"/>
      <c r="O7" s="369" t="s">
        <v>9</v>
      </c>
      <c r="P7" s="369" t="s">
        <v>10</v>
      </c>
    </row>
    <row r="8" spans="1:24">
      <c r="B8" s="415"/>
      <c r="C8" s="417"/>
      <c r="D8" s="417"/>
      <c r="E8" s="411"/>
      <c r="F8" s="369"/>
      <c r="G8" s="369" t="s">
        <v>11</v>
      </c>
      <c r="H8" s="369"/>
      <c r="I8" s="391"/>
      <c r="J8" s="391"/>
      <c r="K8" s="369" t="s">
        <v>12</v>
      </c>
      <c r="L8" s="391"/>
      <c r="M8" s="391"/>
      <c r="N8" s="369" t="s">
        <v>13</v>
      </c>
      <c r="O8" s="369"/>
      <c r="P8" s="369"/>
    </row>
    <row r="9" spans="1:24" ht="66.75" customHeight="1">
      <c r="B9" s="416"/>
      <c r="C9" s="418"/>
      <c r="D9" s="418"/>
      <c r="E9" s="407"/>
      <c r="F9" s="369"/>
      <c r="G9" s="25" t="s">
        <v>54</v>
      </c>
      <c r="H9" s="25" t="s">
        <v>88</v>
      </c>
      <c r="I9" s="25" t="s">
        <v>55</v>
      </c>
      <c r="J9" s="25" t="s">
        <v>56</v>
      </c>
      <c r="K9" s="25" t="s">
        <v>54</v>
      </c>
      <c r="L9" s="25" t="s">
        <v>55</v>
      </c>
      <c r="M9" s="25" t="s">
        <v>56</v>
      </c>
      <c r="N9" s="391"/>
      <c r="O9" s="369"/>
      <c r="P9" s="369"/>
      <c r="T9" s="6">
        <f>SUM(N12)</f>
        <v>24800</v>
      </c>
    </row>
    <row r="10" spans="1:24">
      <c r="B10" s="14">
        <v>1</v>
      </c>
      <c r="C10" s="14">
        <v>2</v>
      </c>
      <c r="D10" s="14">
        <v>3</v>
      </c>
      <c r="E10" s="14">
        <v>4</v>
      </c>
      <c r="F10" s="14">
        <v>5</v>
      </c>
      <c r="G10" s="14">
        <v>6</v>
      </c>
      <c r="H10" s="14">
        <v>7</v>
      </c>
      <c r="I10" s="14">
        <v>8</v>
      </c>
      <c r="J10" s="14">
        <v>9</v>
      </c>
      <c r="K10" s="14">
        <v>10</v>
      </c>
      <c r="L10" s="14">
        <v>11</v>
      </c>
      <c r="M10" s="14">
        <v>12</v>
      </c>
      <c r="N10" s="14">
        <v>13</v>
      </c>
      <c r="O10" s="14">
        <v>14</v>
      </c>
      <c r="P10" s="14">
        <v>15</v>
      </c>
    </row>
    <row r="11" spans="1:24">
      <c r="B11" s="377" t="s">
        <v>58</v>
      </c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26"/>
      <c r="P11" s="26"/>
    </row>
    <row r="12" spans="1:24" s="53" customFormat="1" ht="24" customHeight="1">
      <c r="A12" s="65"/>
      <c r="B12" s="71">
        <v>1</v>
      </c>
      <c r="C12" s="70" t="s">
        <v>15</v>
      </c>
      <c r="D12" s="70" t="s">
        <v>234</v>
      </c>
      <c r="E12" s="70" t="s">
        <v>227</v>
      </c>
      <c r="F12" s="71" t="s">
        <v>224</v>
      </c>
      <c r="G12" s="84">
        <v>1500</v>
      </c>
      <c r="H12" s="84">
        <v>800</v>
      </c>
      <c r="I12" s="84">
        <v>3000</v>
      </c>
      <c r="J12" s="84">
        <v>3300</v>
      </c>
      <c r="K12" s="84">
        <v>3600</v>
      </c>
      <c r="L12" s="84">
        <v>6000</v>
      </c>
      <c r="M12" s="84">
        <v>6600</v>
      </c>
      <c r="N12" s="84">
        <f>SUM(G12:M12)</f>
        <v>24800</v>
      </c>
      <c r="O12" s="114" t="s">
        <v>59</v>
      </c>
      <c r="P12" s="52"/>
      <c r="Q12" s="55" t="s">
        <v>179</v>
      </c>
      <c r="R12" s="58">
        <f>SUM(G12:O12)</f>
        <v>49600</v>
      </c>
      <c r="S12" s="55"/>
      <c r="T12" s="55"/>
      <c r="U12" s="55"/>
      <c r="V12" s="55"/>
      <c r="W12" s="55"/>
      <c r="X12" s="55"/>
    </row>
    <row r="13" spans="1:24" s="53" customFormat="1" ht="24" customHeight="1">
      <c r="A13" s="65"/>
      <c r="B13" s="71">
        <v>2</v>
      </c>
      <c r="C13" s="70" t="s">
        <v>258</v>
      </c>
      <c r="D13" s="70" t="s">
        <v>259</v>
      </c>
      <c r="E13" s="70" t="s">
        <v>250</v>
      </c>
      <c r="F13" s="71">
        <v>150</v>
      </c>
      <c r="G13" s="86">
        <v>0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116" t="s">
        <v>257</v>
      </c>
      <c r="P13" s="179">
        <f>SUM(G13:N13)</f>
        <v>0</v>
      </c>
      <c r="Q13" s="55"/>
      <c r="R13" s="58"/>
      <c r="S13" s="55"/>
      <c r="T13" s="55"/>
      <c r="U13" s="55"/>
      <c r="V13" s="55"/>
      <c r="W13" s="55"/>
      <c r="X13" s="55"/>
    </row>
    <row r="14" spans="1:24" s="53" customFormat="1" ht="24" customHeight="1">
      <c r="A14" s="65"/>
      <c r="B14" s="71">
        <v>3</v>
      </c>
      <c r="C14" s="70" t="s">
        <v>260</v>
      </c>
      <c r="D14" s="70" t="s">
        <v>261</v>
      </c>
      <c r="E14" s="70" t="s">
        <v>250</v>
      </c>
      <c r="F14" s="71">
        <v>20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116" t="s">
        <v>257</v>
      </c>
      <c r="P14" s="69"/>
      <c r="Q14" s="55"/>
      <c r="R14" s="58"/>
      <c r="S14" s="55"/>
      <c r="T14" s="55"/>
      <c r="U14" s="55"/>
      <c r="V14" s="55"/>
      <c r="W14" s="55"/>
      <c r="X14" s="55"/>
    </row>
    <row r="15" spans="1:24" s="53" customFormat="1" ht="24" customHeight="1">
      <c r="A15" s="65"/>
      <c r="B15" s="71">
        <v>4</v>
      </c>
      <c r="C15" s="70" t="s">
        <v>248</v>
      </c>
      <c r="D15" s="70" t="s">
        <v>249</v>
      </c>
      <c r="E15" s="70" t="s">
        <v>250</v>
      </c>
      <c r="F15" s="71">
        <v>10</v>
      </c>
      <c r="G15" s="86">
        <v>0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  <c r="M15" s="86">
        <v>0</v>
      </c>
      <c r="N15" s="86">
        <v>0</v>
      </c>
      <c r="O15" s="116" t="s">
        <v>257</v>
      </c>
      <c r="P15" s="69"/>
      <c r="Q15" s="55" t="s">
        <v>251</v>
      </c>
      <c r="R15" s="58"/>
      <c r="S15" s="55"/>
      <c r="T15" s="55"/>
      <c r="U15" s="55"/>
      <c r="V15" s="55"/>
      <c r="W15" s="55"/>
      <c r="X15" s="55"/>
    </row>
    <row r="16" spans="1:24" s="53" customFormat="1" ht="36" customHeight="1">
      <c r="A16" s="65"/>
      <c r="B16" s="71">
        <v>5</v>
      </c>
      <c r="C16" s="70" t="s">
        <v>178</v>
      </c>
      <c r="D16" s="70" t="s">
        <v>235</v>
      </c>
      <c r="E16" s="70" t="s">
        <v>21</v>
      </c>
      <c r="F16" s="71" t="s">
        <v>20</v>
      </c>
      <c r="G16" s="84">
        <v>1500</v>
      </c>
      <c r="H16" s="84">
        <v>800</v>
      </c>
      <c r="I16" s="84">
        <v>1200</v>
      </c>
      <c r="J16" s="84">
        <v>3300</v>
      </c>
      <c r="K16" s="84">
        <v>9000</v>
      </c>
      <c r="L16" s="84">
        <v>5000</v>
      </c>
      <c r="M16" s="84">
        <v>16500</v>
      </c>
      <c r="N16" s="84">
        <f>SUM(G16:M16)</f>
        <v>37300</v>
      </c>
      <c r="O16" s="114" t="s">
        <v>59</v>
      </c>
      <c r="P16" s="52"/>
      <c r="Q16" s="54" t="s">
        <v>98</v>
      </c>
      <c r="R16" s="55" t="s">
        <v>154</v>
      </c>
      <c r="S16" s="55"/>
      <c r="T16" s="55"/>
      <c r="U16" s="55"/>
      <c r="V16" s="55"/>
      <c r="W16" s="55"/>
      <c r="X16" s="55"/>
    </row>
    <row r="17" spans="1:24" s="53" customFormat="1" ht="36" customHeight="1">
      <c r="A17" s="65"/>
      <c r="B17" s="71">
        <v>6</v>
      </c>
      <c r="C17" s="70" t="s">
        <v>311</v>
      </c>
      <c r="D17" s="70" t="s">
        <v>39</v>
      </c>
      <c r="E17" s="70" t="s">
        <v>250</v>
      </c>
      <c r="F17" s="71">
        <v>10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116" t="s">
        <v>257</v>
      </c>
      <c r="P17" s="69"/>
      <c r="Q17" s="54"/>
      <c r="R17" s="55"/>
      <c r="S17" s="55"/>
      <c r="T17" s="55"/>
      <c r="U17" s="55"/>
      <c r="V17" s="55"/>
      <c r="W17" s="55"/>
      <c r="X17" s="55"/>
    </row>
    <row r="18" spans="1:24" s="51" customFormat="1" ht="43.5" customHeight="1">
      <c r="A18" s="65"/>
      <c r="B18" s="71">
        <v>7</v>
      </c>
      <c r="C18" s="70" t="s">
        <v>228</v>
      </c>
      <c r="D18" s="72" t="s">
        <v>236</v>
      </c>
      <c r="E18" s="70" t="s">
        <v>36</v>
      </c>
      <c r="F18" s="71" t="s">
        <v>105</v>
      </c>
      <c r="G18" s="85">
        <v>1500</v>
      </c>
      <c r="H18" s="85">
        <v>600</v>
      </c>
      <c r="I18" s="85">
        <v>1200</v>
      </c>
      <c r="J18" s="85">
        <v>2200</v>
      </c>
      <c r="K18" s="85">
        <v>9000</v>
      </c>
      <c r="L18" s="85"/>
      <c r="M18" s="85">
        <v>19800</v>
      </c>
      <c r="N18" s="85">
        <f>SUM(G18:M18)</f>
        <v>34300</v>
      </c>
      <c r="O18" s="115" t="s">
        <v>17</v>
      </c>
      <c r="P18" s="67" t="s">
        <v>338</v>
      </c>
      <c r="Q18" s="54" t="s">
        <v>98</v>
      </c>
      <c r="R18" s="55"/>
      <c r="S18" s="55"/>
      <c r="T18" s="55"/>
      <c r="U18" s="55"/>
      <c r="V18" s="55"/>
      <c r="W18" s="55"/>
      <c r="X18" s="55"/>
    </row>
    <row r="19" spans="1:24" s="53" customFormat="1" ht="27" customHeight="1">
      <c r="A19" s="65"/>
      <c r="B19" s="71">
        <v>8</v>
      </c>
      <c r="C19" s="70" t="s">
        <v>226</v>
      </c>
      <c r="D19" s="73" t="s">
        <v>312</v>
      </c>
      <c r="E19" s="70" t="s">
        <v>110</v>
      </c>
      <c r="F19" s="71" t="s">
        <v>105</v>
      </c>
      <c r="G19" s="84">
        <v>1500</v>
      </c>
      <c r="H19" s="84">
        <v>800</v>
      </c>
      <c r="I19" s="84">
        <v>1000</v>
      </c>
      <c r="J19" s="84">
        <v>3300</v>
      </c>
      <c r="K19" s="84">
        <v>14400</v>
      </c>
      <c r="L19" s="84">
        <v>6000</v>
      </c>
      <c r="M19" s="84">
        <v>19800</v>
      </c>
      <c r="N19" s="84">
        <f>SUM(G19:M19)</f>
        <v>46800</v>
      </c>
      <c r="O19" s="114" t="s">
        <v>59</v>
      </c>
      <c r="P19" s="52"/>
      <c r="Q19" s="54" t="s">
        <v>98</v>
      </c>
      <c r="R19" s="55" t="s">
        <v>154</v>
      </c>
      <c r="S19" s="55"/>
      <c r="T19" s="55"/>
      <c r="U19" s="55"/>
      <c r="V19" s="55"/>
      <c r="W19" s="55"/>
      <c r="X19" s="55"/>
    </row>
    <row r="20" spans="1:24" s="51" customFormat="1" ht="45" customHeight="1">
      <c r="A20" s="65"/>
      <c r="B20" s="71">
        <v>9</v>
      </c>
      <c r="C20" s="70" t="s">
        <v>265</v>
      </c>
      <c r="D20" s="70" t="s">
        <v>189</v>
      </c>
      <c r="E20" s="70" t="s">
        <v>250</v>
      </c>
      <c r="F20" s="71">
        <v>160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116" t="s">
        <v>257</v>
      </c>
      <c r="P20" s="69"/>
      <c r="Q20" s="55"/>
      <c r="R20" s="55"/>
      <c r="S20" s="55"/>
      <c r="T20" s="55"/>
      <c r="U20" s="55"/>
      <c r="V20" s="55"/>
      <c r="W20" s="55"/>
      <c r="X20" s="55"/>
    </row>
    <row r="21" spans="1:24" s="51" customFormat="1" ht="45" customHeight="1">
      <c r="A21" s="65"/>
      <c r="B21" s="71">
        <v>10</v>
      </c>
      <c r="C21" s="70" t="s">
        <v>252</v>
      </c>
      <c r="D21" s="72" t="s">
        <v>253</v>
      </c>
      <c r="E21" s="68" t="s">
        <v>250</v>
      </c>
      <c r="F21" s="71">
        <v>1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116" t="s">
        <v>257</v>
      </c>
      <c r="P21" s="69"/>
      <c r="Q21" s="55"/>
      <c r="R21" s="55"/>
      <c r="S21" s="55"/>
      <c r="T21" s="55"/>
      <c r="U21" s="55"/>
      <c r="V21" s="55"/>
      <c r="W21" s="55"/>
      <c r="X21" s="55"/>
    </row>
    <row r="22" spans="1:24" s="51" customFormat="1" ht="45" customHeight="1">
      <c r="A22" s="65"/>
      <c r="B22" s="71">
        <v>11</v>
      </c>
      <c r="C22" s="70" t="s">
        <v>199</v>
      </c>
      <c r="D22" s="72" t="s">
        <v>292</v>
      </c>
      <c r="E22" s="155" t="s">
        <v>293</v>
      </c>
      <c r="F22" s="71">
        <v>1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116" t="s">
        <v>257</v>
      </c>
      <c r="P22" s="69"/>
      <c r="Q22" s="55"/>
      <c r="R22" s="55"/>
      <c r="S22" s="55"/>
      <c r="T22" s="55"/>
      <c r="U22" s="55"/>
      <c r="V22" s="55"/>
      <c r="W22" s="55"/>
      <c r="X22" s="55"/>
    </row>
    <row r="23" spans="1:24" s="51" customFormat="1" ht="39" customHeight="1">
      <c r="A23" s="65"/>
      <c r="B23" s="71">
        <v>12</v>
      </c>
      <c r="C23" s="70" t="s">
        <v>180</v>
      </c>
      <c r="D23" s="70" t="s">
        <v>237</v>
      </c>
      <c r="E23" s="70" t="s">
        <v>21</v>
      </c>
      <c r="F23" s="71" t="s">
        <v>20</v>
      </c>
      <c r="G23" s="85">
        <v>2500</v>
      </c>
      <c r="H23" s="85">
        <v>1000</v>
      </c>
      <c r="I23" s="85">
        <v>1000</v>
      </c>
      <c r="J23" s="85">
        <v>6050</v>
      </c>
      <c r="K23" s="85">
        <v>12500</v>
      </c>
      <c r="L23" s="85"/>
      <c r="M23" s="85">
        <v>27500</v>
      </c>
      <c r="N23" s="85">
        <f t="shared" ref="N23:N30" si="0">SUM(G23:M23)</f>
        <v>50550</v>
      </c>
      <c r="O23" s="115" t="s">
        <v>17</v>
      </c>
      <c r="P23" s="50" t="s">
        <v>339</v>
      </c>
      <c r="Q23" s="54" t="s">
        <v>99</v>
      </c>
      <c r="R23" s="55" t="s">
        <v>154</v>
      </c>
      <c r="S23" s="55"/>
      <c r="T23" s="58" t="e">
        <f>N12+#REF!+N23+N24+N31+N34+N40</f>
        <v>#REF!</v>
      </c>
      <c r="U23" s="55"/>
      <c r="V23" s="55"/>
      <c r="W23" s="55"/>
      <c r="X23" s="55"/>
    </row>
    <row r="24" spans="1:24" s="51" customFormat="1" ht="33.75" customHeight="1">
      <c r="A24" s="65"/>
      <c r="B24" s="71">
        <v>13</v>
      </c>
      <c r="C24" s="70" t="s">
        <v>96</v>
      </c>
      <c r="D24" s="70" t="s">
        <v>238</v>
      </c>
      <c r="E24" s="70" t="s">
        <v>239</v>
      </c>
      <c r="F24" s="71" t="s">
        <v>48</v>
      </c>
      <c r="G24" s="85">
        <v>750</v>
      </c>
      <c r="H24" s="85">
        <v>500</v>
      </c>
      <c r="I24" s="85">
        <v>500</v>
      </c>
      <c r="J24" s="85">
        <v>1650</v>
      </c>
      <c r="K24" s="85">
        <v>4500</v>
      </c>
      <c r="L24" s="85"/>
      <c r="M24" s="85">
        <v>16500</v>
      </c>
      <c r="N24" s="85">
        <f t="shared" si="0"/>
        <v>24400</v>
      </c>
      <c r="O24" s="115" t="s">
        <v>17</v>
      </c>
      <c r="P24" s="50" t="s">
        <v>340</v>
      </c>
      <c r="Q24" s="54" t="s">
        <v>157</v>
      </c>
      <c r="R24" s="55"/>
      <c r="S24" s="55"/>
      <c r="T24" s="55"/>
      <c r="U24" s="55"/>
      <c r="V24" s="55"/>
      <c r="W24" s="55"/>
      <c r="X24" s="55"/>
    </row>
    <row r="25" spans="1:24" s="51" customFormat="1" ht="39" customHeight="1">
      <c r="A25" s="65"/>
      <c r="B25" s="71">
        <v>14</v>
      </c>
      <c r="C25" s="70" t="s">
        <v>188</v>
      </c>
      <c r="D25" s="70" t="s">
        <v>18</v>
      </c>
      <c r="E25" s="70" t="s">
        <v>191</v>
      </c>
      <c r="F25" s="71" t="s">
        <v>37</v>
      </c>
      <c r="G25" s="85">
        <v>1000</v>
      </c>
      <c r="H25" s="85">
        <v>400</v>
      </c>
      <c r="I25" s="85">
        <v>400</v>
      </c>
      <c r="J25" s="85">
        <v>2200</v>
      </c>
      <c r="K25" s="85">
        <v>11250</v>
      </c>
      <c r="L25" s="85"/>
      <c r="M25" s="85">
        <v>16500</v>
      </c>
      <c r="N25" s="85">
        <f t="shared" si="0"/>
        <v>31750</v>
      </c>
      <c r="O25" s="115" t="s">
        <v>17</v>
      </c>
      <c r="P25" s="67" t="s">
        <v>333</v>
      </c>
      <c r="Q25" s="70"/>
      <c r="R25" s="70"/>
      <c r="S25" s="70"/>
      <c r="T25" s="55"/>
      <c r="U25" s="55"/>
      <c r="V25" s="55"/>
      <c r="W25" s="55"/>
      <c r="X25" s="55"/>
    </row>
    <row r="26" spans="1:24" s="51" customFormat="1" ht="48" customHeight="1">
      <c r="A26" s="65"/>
      <c r="B26" s="71">
        <v>15</v>
      </c>
      <c r="C26" s="70" t="s">
        <v>173</v>
      </c>
      <c r="D26" s="70" t="s">
        <v>240</v>
      </c>
      <c r="E26" s="70" t="s">
        <v>63</v>
      </c>
      <c r="F26" s="71" t="s">
        <v>37</v>
      </c>
      <c r="G26" s="85">
        <v>1000</v>
      </c>
      <c r="H26" s="85">
        <v>400</v>
      </c>
      <c r="I26" s="85">
        <v>280</v>
      </c>
      <c r="J26" s="85">
        <v>2200</v>
      </c>
      <c r="K26" s="85">
        <v>11250</v>
      </c>
      <c r="L26" s="85"/>
      <c r="M26" s="85">
        <v>33000</v>
      </c>
      <c r="N26" s="85">
        <f t="shared" si="0"/>
        <v>48130</v>
      </c>
      <c r="O26" s="115" t="s">
        <v>17</v>
      </c>
      <c r="P26" s="50" t="s">
        <v>346</v>
      </c>
      <c r="Q26" s="54" t="s">
        <v>181</v>
      </c>
      <c r="R26" s="55"/>
      <c r="S26" s="55"/>
      <c r="T26" s="55"/>
      <c r="U26" s="55"/>
      <c r="V26" s="55"/>
      <c r="W26" s="55"/>
      <c r="X26" s="55"/>
    </row>
    <row r="27" spans="1:24" s="51" customFormat="1" ht="20.25" customHeight="1">
      <c r="A27" s="65"/>
      <c r="B27" s="71">
        <v>1</v>
      </c>
      <c r="C27" s="70">
        <v>2</v>
      </c>
      <c r="D27" s="70">
        <v>3</v>
      </c>
      <c r="E27" s="164">
        <v>4</v>
      </c>
      <c r="F27" s="71">
        <v>5</v>
      </c>
      <c r="G27" s="156">
        <v>6</v>
      </c>
      <c r="H27" s="156">
        <v>7</v>
      </c>
      <c r="I27" s="156">
        <v>8</v>
      </c>
      <c r="J27" s="156">
        <v>9</v>
      </c>
      <c r="K27" s="156">
        <v>10</v>
      </c>
      <c r="L27" s="156">
        <v>11</v>
      </c>
      <c r="M27" s="156">
        <v>12</v>
      </c>
      <c r="N27" s="156">
        <v>13</v>
      </c>
      <c r="O27" s="157">
        <v>14</v>
      </c>
      <c r="P27" s="13">
        <v>15</v>
      </c>
      <c r="Q27" s="54"/>
      <c r="R27" s="55"/>
      <c r="S27" s="55"/>
      <c r="T27" s="55"/>
      <c r="U27" s="55"/>
      <c r="V27" s="55"/>
      <c r="W27" s="55"/>
      <c r="X27" s="55"/>
    </row>
    <row r="28" spans="1:24" s="51" customFormat="1" ht="48" customHeight="1">
      <c r="A28" s="65"/>
      <c r="B28" s="71">
        <v>16</v>
      </c>
      <c r="C28" s="70" t="s">
        <v>126</v>
      </c>
      <c r="D28" s="72" t="s">
        <v>294</v>
      </c>
      <c r="E28" s="155" t="s">
        <v>293</v>
      </c>
      <c r="F28" s="71">
        <v>1</v>
      </c>
      <c r="G28" s="86">
        <v>0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116" t="s">
        <v>257</v>
      </c>
      <c r="P28" s="69"/>
      <c r="Q28" s="54"/>
      <c r="R28" s="55"/>
      <c r="S28" s="55"/>
      <c r="T28" s="55"/>
      <c r="U28" s="55"/>
      <c r="V28" s="55"/>
      <c r="W28" s="55"/>
      <c r="X28" s="55"/>
    </row>
    <row r="29" spans="1:24" s="51" customFormat="1" ht="39" customHeight="1">
      <c r="A29" s="65"/>
      <c r="B29" s="71">
        <v>17</v>
      </c>
      <c r="C29" s="70" t="s">
        <v>241</v>
      </c>
      <c r="D29" s="73" t="s">
        <v>254</v>
      </c>
      <c r="E29" s="70" t="s">
        <v>190</v>
      </c>
      <c r="F29" s="71" t="s">
        <v>25</v>
      </c>
      <c r="G29" s="85">
        <v>750</v>
      </c>
      <c r="H29" s="85">
        <v>300</v>
      </c>
      <c r="I29" s="85">
        <v>1000</v>
      </c>
      <c r="J29" s="85">
        <v>2200</v>
      </c>
      <c r="K29" s="85">
        <v>8000</v>
      </c>
      <c r="L29" s="85">
        <v>12910</v>
      </c>
      <c r="M29" s="85">
        <v>17600</v>
      </c>
      <c r="N29" s="85">
        <f t="shared" si="0"/>
        <v>42760</v>
      </c>
      <c r="O29" s="115" t="s">
        <v>17</v>
      </c>
      <c r="P29" s="50" t="s">
        <v>341</v>
      </c>
      <c r="Q29" s="54"/>
      <c r="R29" s="55"/>
      <c r="S29" s="55"/>
      <c r="T29" s="55"/>
      <c r="U29" s="55"/>
      <c r="V29" s="55"/>
      <c r="W29" s="55"/>
      <c r="X29" s="55"/>
    </row>
    <row r="30" spans="1:24" s="57" customFormat="1" ht="28.5" customHeight="1">
      <c r="A30" s="65"/>
      <c r="B30" s="11">
        <v>18</v>
      </c>
      <c r="C30" s="83" t="s">
        <v>117</v>
      </c>
      <c r="D30" s="135" t="s">
        <v>242</v>
      </c>
      <c r="E30" s="83" t="s">
        <v>78</v>
      </c>
      <c r="F30" s="11" t="s">
        <v>25</v>
      </c>
      <c r="G30" s="87">
        <v>300</v>
      </c>
      <c r="H30" s="87">
        <v>300</v>
      </c>
      <c r="I30" s="87">
        <v>1200</v>
      </c>
      <c r="J30" s="87">
        <v>15</v>
      </c>
      <c r="K30" s="87">
        <v>4000</v>
      </c>
      <c r="L30" s="87">
        <v>6912</v>
      </c>
      <c r="M30" s="87">
        <v>120</v>
      </c>
      <c r="N30" s="87">
        <f t="shared" si="0"/>
        <v>12847</v>
      </c>
      <c r="O30" s="117" t="s">
        <v>70</v>
      </c>
      <c r="P30" s="56"/>
      <c r="Q30" s="54" t="s">
        <v>155</v>
      </c>
      <c r="R30" s="55"/>
      <c r="S30" s="55"/>
      <c r="T30" s="55"/>
      <c r="U30" s="55"/>
      <c r="V30" s="55"/>
      <c r="W30" s="55"/>
      <c r="X30" s="55"/>
    </row>
    <row r="31" spans="1:24" s="53" customFormat="1" ht="54.75" customHeight="1">
      <c r="A31" s="65"/>
      <c r="B31" s="399">
        <v>19</v>
      </c>
      <c r="C31" s="390" t="s">
        <v>23</v>
      </c>
      <c r="D31" s="83" t="s">
        <v>73</v>
      </c>
      <c r="E31" s="70" t="s">
        <v>24</v>
      </c>
      <c r="F31" s="71" t="s">
        <v>25</v>
      </c>
      <c r="G31" s="84">
        <v>4500</v>
      </c>
      <c r="H31" s="84">
        <v>2000</v>
      </c>
      <c r="I31" s="84">
        <v>1400</v>
      </c>
      <c r="J31" s="84">
        <v>9900</v>
      </c>
      <c r="K31" s="84">
        <v>43200</v>
      </c>
      <c r="L31" s="84">
        <v>11200</v>
      </c>
      <c r="M31" s="84">
        <v>79200</v>
      </c>
      <c r="N31" s="84">
        <f>SUM(G31:M31)</f>
        <v>151400</v>
      </c>
      <c r="O31" s="114" t="s">
        <v>59</v>
      </c>
      <c r="P31" s="52"/>
      <c r="Q31" s="55" t="s">
        <v>90</v>
      </c>
      <c r="R31" s="55"/>
      <c r="S31" s="55"/>
      <c r="T31" s="55"/>
      <c r="U31" s="58">
        <f>G47+I47+J47+K47+L47+M47</f>
        <v>315650</v>
      </c>
      <c r="V31" s="55"/>
      <c r="W31" s="55"/>
      <c r="X31" s="55"/>
    </row>
    <row r="32" spans="1:24" s="57" customFormat="1" ht="33.75" customHeight="1">
      <c r="A32" s="65"/>
      <c r="B32" s="399"/>
      <c r="C32" s="390"/>
      <c r="D32" s="83"/>
      <c r="E32" s="70" t="s">
        <v>75</v>
      </c>
      <c r="F32" s="71" t="s">
        <v>25</v>
      </c>
      <c r="G32" s="87">
        <v>1800</v>
      </c>
      <c r="H32" s="87">
        <v>2000</v>
      </c>
      <c r="I32" s="87">
        <v>1400</v>
      </c>
      <c r="J32" s="87">
        <v>135</v>
      </c>
      <c r="K32" s="87">
        <v>14400</v>
      </c>
      <c r="L32" s="87">
        <v>11200</v>
      </c>
      <c r="M32" s="87">
        <v>1080</v>
      </c>
      <c r="N32" s="87">
        <f>SUM(G32:M32)</f>
        <v>32015</v>
      </c>
      <c r="O32" s="117" t="s">
        <v>70</v>
      </c>
      <c r="P32" s="56"/>
      <c r="Q32" s="54" t="s">
        <v>90</v>
      </c>
      <c r="R32" s="55"/>
      <c r="S32" s="55"/>
      <c r="T32" s="55"/>
      <c r="U32" s="58"/>
      <c r="V32" s="55"/>
      <c r="W32" s="55"/>
      <c r="X32" s="55"/>
    </row>
    <row r="33" spans="1:24" s="57" customFormat="1" ht="16.5" customHeight="1">
      <c r="A33" s="65"/>
      <c r="B33" s="405"/>
      <c r="C33" s="390"/>
      <c r="D33" s="83"/>
      <c r="E33" s="70" t="s">
        <v>84</v>
      </c>
      <c r="F33" s="71" t="s">
        <v>74</v>
      </c>
      <c r="G33" s="87">
        <v>1800</v>
      </c>
      <c r="H33" s="87">
        <v>2000</v>
      </c>
      <c r="I33" s="87">
        <v>1400</v>
      </c>
      <c r="J33" s="87">
        <v>135</v>
      </c>
      <c r="K33" s="87">
        <v>16200</v>
      </c>
      <c r="L33" s="87">
        <v>10800</v>
      </c>
      <c r="M33" s="87">
        <v>1215</v>
      </c>
      <c r="N33" s="87">
        <f>SUM(G33:M33)</f>
        <v>33550</v>
      </c>
      <c r="O33" s="117" t="s">
        <v>70</v>
      </c>
      <c r="P33" s="56"/>
      <c r="Q33" s="55" t="s">
        <v>156</v>
      </c>
      <c r="R33" s="55"/>
      <c r="S33" s="55"/>
      <c r="T33" s="55" t="s">
        <v>104</v>
      </c>
      <c r="U33" s="58"/>
      <c r="V33" s="55"/>
      <c r="W33" s="55"/>
      <c r="X33" s="55"/>
    </row>
    <row r="34" spans="1:24" s="53" customFormat="1" ht="33.75" customHeight="1">
      <c r="A34" s="65"/>
      <c r="B34" s="399">
        <v>20</v>
      </c>
      <c r="C34" s="390" t="s">
        <v>26</v>
      </c>
      <c r="D34" s="390" t="s">
        <v>27</v>
      </c>
      <c r="E34" s="70" t="s">
        <v>28</v>
      </c>
      <c r="F34" s="71" t="s">
        <v>71</v>
      </c>
      <c r="G34" s="85">
        <v>5250</v>
      </c>
      <c r="H34" s="85">
        <v>2300</v>
      </c>
      <c r="I34" s="85">
        <v>2000</v>
      </c>
      <c r="J34" s="85">
        <v>11550</v>
      </c>
      <c r="K34" s="85">
        <v>26250</v>
      </c>
      <c r="L34" s="85"/>
      <c r="M34" s="85">
        <v>57750</v>
      </c>
      <c r="N34" s="85">
        <f t="shared" ref="N34:N46" si="1">SUM(G34:M34)</f>
        <v>105100</v>
      </c>
      <c r="O34" s="115" t="s">
        <v>17</v>
      </c>
      <c r="P34" s="50"/>
      <c r="Q34" s="54" t="s">
        <v>209</v>
      </c>
      <c r="R34" s="55"/>
      <c r="S34" s="55"/>
      <c r="T34" s="55"/>
      <c r="U34" s="58">
        <f>G48+I48+J48+K48+L48+M48</f>
        <v>360150</v>
      </c>
      <c r="V34" s="55"/>
      <c r="W34" s="55"/>
      <c r="X34" s="55"/>
    </row>
    <row r="35" spans="1:24" s="57" customFormat="1" ht="21" customHeight="1">
      <c r="A35" s="65"/>
      <c r="B35" s="405"/>
      <c r="C35" s="390"/>
      <c r="D35" s="390"/>
      <c r="E35" s="83" t="s">
        <v>84</v>
      </c>
      <c r="F35" s="11" t="s">
        <v>25</v>
      </c>
      <c r="G35" s="87">
        <v>1800</v>
      </c>
      <c r="H35" s="87">
        <v>2000</v>
      </c>
      <c r="I35" s="87">
        <v>1400</v>
      </c>
      <c r="J35" s="87">
        <v>135</v>
      </c>
      <c r="K35" s="87">
        <v>14400</v>
      </c>
      <c r="L35" s="87">
        <v>11200</v>
      </c>
      <c r="M35" s="87">
        <v>1080</v>
      </c>
      <c r="N35" s="87">
        <f t="shared" si="1"/>
        <v>32015</v>
      </c>
      <c r="O35" s="117" t="s">
        <v>70</v>
      </c>
      <c r="P35" s="56"/>
      <c r="Q35" s="55" t="s">
        <v>90</v>
      </c>
      <c r="R35" s="55"/>
      <c r="S35" s="55"/>
      <c r="T35" s="55"/>
      <c r="U35" s="58"/>
      <c r="V35" s="55"/>
      <c r="W35" s="55"/>
      <c r="X35" s="55"/>
    </row>
    <row r="36" spans="1:24" s="57" customFormat="1" ht="21" customHeight="1">
      <c r="A36" s="65"/>
      <c r="B36" s="148">
        <v>21</v>
      </c>
      <c r="C36" s="146" t="s">
        <v>295</v>
      </c>
      <c r="D36" s="146" t="s">
        <v>296</v>
      </c>
      <c r="E36" s="146" t="s">
        <v>293</v>
      </c>
      <c r="F36" s="147">
        <v>1</v>
      </c>
      <c r="G36" s="156">
        <v>0</v>
      </c>
      <c r="H36" s="156">
        <v>0</v>
      </c>
      <c r="I36" s="156">
        <v>0</v>
      </c>
      <c r="J36" s="156">
        <v>0</v>
      </c>
      <c r="K36" s="156">
        <v>0</v>
      </c>
      <c r="L36" s="156">
        <v>0</v>
      </c>
      <c r="M36" s="156">
        <v>0</v>
      </c>
      <c r="N36" s="156">
        <v>0</v>
      </c>
      <c r="O36" s="157" t="s">
        <v>257</v>
      </c>
      <c r="P36" s="13"/>
      <c r="Q36" s="55"/>
      <c r="R36" s="55"/>
      <c r="S36" s="55"/>
      <c r="T36" s="55"/>
      <c r="U36" s="58"/>
      <c r="V36" s="55"/>
      <c r="W36" s="55"/>
      <c r="X36" s="55"/>
    </row>
    <row r="37" spans="1:24" s="57" customFormat="1" ht="21" customHeight="1">
      <c r="A37" s="65"/>
      <c r="B37" s="145">
        <v>22</v>
      </c>
      <c r="C37" s="141" t="s">
        <v>262</v>
      </c>
      <c r="D37" s="141" t="s">
        <v>263</v>
      </c>
      <c r="E37" s="141" t="s">
        <v>264</v>
      </c>
      <c r="F37" s="143">
        <v>5</v>
      </c>
      <c r="G37" s="156">
        <v>0</v>
      </c>
      <c r="H37" s="156">
        <v>0</v>
      </c>
      <c r="I37" s="156">
        <v>0</v>
      </c>
      <c r="J37" s="156">
        <v>0</v>
      </c>
      <c r="K37" s="156">
        <v>0</v>
      </c>
      <c r="L37" s="156">
        <v>0</v>
      </c>
      <c r="M37" s="156">
        <v>0</v>
      </c>
      <c r="N37" s="156">
        <v>0</v>
      </c>
      <c r="O37" s="157" t="s">
        <v>257</v>
      </c>
      <c r="P37" s="13"/>
      <c r="Q37" s="55"/>
      <c r="R37" s="55"/>
      <c r="S37" s="55"/>
      <c r="T37" s="55"/>
      <c r="U37" s="58"/>
      <c r="V37" s="55"/>
      <c r="W37" s="55"/>
      <c r="X37" s="55"/>
    </row>
    <row r="38" spans="1:24" s="57" customFormat="1" ht="21" customHeight="1">
      <c r="A38" s="65"/>
      <c r="B38" s="148">
        <v>23</v>
      </c>
      <c r="C38" s="146" t="s">
        <v>297</v>
      </c>
      <c r="D38" s="146" t="s">
        <v>298</v>
      </c>
      <c r="E38" s="146" t="s">
        <v>84</v>
      </c>
      <c r="F38" s="147">
        <v>1</v>
      </c>
      <c r="G38" s="156">
        <v>0</v>
      </c>
      <c r="H38" s="156">
        <v>0</v>
      </c>
      <c r="I38" s="156">
        <v>0</v>
      </c>
      <c r="J38" s="156">
        <v>0</v>
      </c>
      <c r="K38" s="156">
        <v>0</v>
      </c>
      <c r="L38" s="156">
        <v>0</v>
      </c>
      <c r="M38" s="156">
        <v>0</v>
      </c>
      <c r="N38" s="156">
        <v>0</v>
      </c>
      <c r="O38" s="157" t="s">
        <v>257</v>
      </c>
      <c r="P38" s="13"/>
      <c r="Q38" s="55"/>
      <c r="R38" s="55"/>
      <c r="S38" s="55"/>
      <c r="T38" s="55"/>
      <c r="U38" s="58"/>
      <c r="V38" s="55"/>
      <c r="W38" s="55"/>
      <c r="X38" s="55"/>
    </row>
    <row r="39" spans="1:24" ht="24.75" customHeight="1">
      <c r="A39" s="65"/>
      <c r="B39" s="11">
        <v>24</v>
      </c>
      <c r="C39" s="83" t="s">
        <v>196</v>
      </c>
      <c r="D39" s="29" t="s">
        <v>243</v>
      </c>
      <c r="E39" s="83" t="s">
        <v>197</v>
      </c>
      <c r="F39" s="11" t="s">
        <v>192</v>
      </c>
      <c r="G39" s="84">
        <v>1250</v>
      </c>
      <c r="H39" s="84">
        <v>700</v>
      </c>
      <c r="I39" s="84">
        <v>3000</v>
      </c>
      <c r="J39" s="84">
        <v>2750</v>
      </c>
      <c r="K39" s="84">
        <v>4500</v>
      </c>
      <c r="L39" s="84">
        <v>9000</v>
      </c>
      <c r="M39" s="84">
        <v>8250</v>
      </c>
      <c r="N39" s="84">
        <f t="shared" si="1"/>
        <v>29450</v>
      </c>
      <c r="O39" s="114" t="s">
        <v>59</v>
      </c>
      <c r="P39" s="52"/>
      <c r="Q39" s="54" t="s">
        <v>185</v>
      </c>
      <c r="R39" s="55"/>
      <c r="S39" s="55"/>
      <c r="T39" s="55"/>
      <c r="U39" s="58"/>
      <c r="V39" s="55"/>
      <c r="W39" s="55"/>
      <c r="X39" s="55"/>
    </row>
    <row r="40" spans="1:24" s="51" customFormat="1" ht="39" customHeight="1">
      <c r="A40" s="65"/>
      <c r="B40" s="71">
        <v>25</v>
      </c>
      <c r="C40" s="83" t="s">
        <v>174</v>
      </c>
      <c r="D40" s="30" t="s">
        <v>244</v>
      </c>
      <c r="E40" s="11" t="s">
        <v>30</v>
      </c>
      <c r="F40" s="11" t="s">
        <v>20</v>
      </c>
      <c r="G40" s="85">
        <v>1500</v>
      </c>
      <c r="H40" s="85">
        <v>600</v>
      </c>
      <c r="I40" s="85">
        <v>960</v>
      </c>
      <c r="J40" s="85">
        <v>2200</v>
      </c>
      <c r="K40" s="85">
        <v>7500</v>
      </c>
      <c r="L40" s="85"/>
      <c r="M40" s="85">
        <v>16500</v>
      </c>
      <c r="N40" s="85">
        <f t="shared" si="1"/>
        <v>29260</v>
      </c>
      <c r="O40" s="115" t="s">
        <v>17</v>
      </c>
      <c r="P40" s="50" t="s">
        <v>342</v>
      </c>
      <c r="Q40" s="55" t="s">
        <v>89</v>
      </c>
      <c r="R40" s="55"/>
      <c r="S40" s="55"/>
      <c r="T40" s="55"/>
      <c r="U40" s="55"/>
      <c r="V40" s="55"/>
      <c r="W40" s="55"/>
      <c r="X40" s="55"/>
    </row>
    <row r="41" spans="1:24" s="51" customFormat="1" ht="39" customHeight="1">
      <c r="A41" s="65"/>
      <c r="B41" s="71">
        <v>26</v>
      </c>
      <c r="C41" s="146" t="s">
        <v>299</v>
      </c>
      <c r="D41" s="30" t="s">
        <v>301</v>
      </c>
      <c r="E41" s="146" t="s">
        <v>302</v>
      </c>
      <c r="F41" s="147">
        <v>1</v>
      </c>
      <c r="G41" s="156">
        <v>0</v>
      </c>
      <c r="H41" s="156">
        <v>0</v>
      </c>
      <c r="I41" s="156">
        <v>0</v>
      </c>
      <c r="J41" s="156">
        <v>0</v>
      </c>
      <c r="K41" s="156">
        <v>0</v>
      </c>
      <c r="L41" s="156">
        <v>0</v>
      </c>
      <c r="M41" s="156">
        <v>0</v>
      </c>
      <c r="N41" s="156">
        <v>0</v>
      </c>
      <c r="O41" s="157" t="s">
        <v>257</v>
      </c>
      <c r="P41" s="13"/>
      <c r="Q41" s="55"/>
      <c r="R41" s="55"/>
      <c r="S41" s="55"/>
      <c r="T41" s="55"/>
      <c r="U41" s="55"/>
      <c r="V41" s="55"/>
      <c r="W41" s="55"/>
      <c r="X41" s="55"/>
    </row>
    <row r="42" spans="1:24" s="51" customFormat="1" ht="39" customHeight="1">
      <c r="A42" s="65"/>
      <c r="B42" s="71">
        <v>27</v>
      </c>
      <c r="C42" s="146" t="s">
        <v>79</v>
      </c>
      <c r="D42" s="30" t="s">
        <v>300</v>
      </c>
      <c r="E42" s="146" t="s">
        <v>293</v>
      </c>
      <c r="F42" s="147">
        <v>1</v>
      </c>
      <c r="G42" s="156">
        <v>0</v>
      </c>
      <c r="H42" s="156">
        <v>0</v>
      </c>
      <c r="I42" s="156">
        <v>0</v>
      </c>
      <c r="J42" s="156">
        <v>0</v>
      </c>
      <c r="K42" s="156">
        <v>0</v>
      </c>
      <c r="L42" s="156"/>
      <c r="M42" s="156">
        <v>0</v>
      </c>
      <c r="N42" s="156">
        <v>0</v>
      </c>
      <c r="O42" s="157" t="s">
        <v>257</v>
      </c>
      <c r="P42" s="13"/>
      <c r="Q42" s="55"/>
      <c r="R42" s="55"/>
      <c r="S42" s="55"/>
      <c r="T42" s="55"/>
      <c r="U42" s="55"/>
      <c r="V42" s="55"/>
      <c r="W42" s="55"/>
      <c r="X42" s="55"/>
    </row>
    <row r="43" spans="1:24" s="51" customFormat="1" ht="32.25" customHeight="1">
      <c r="A43" s="65"/>
      <c r="B43" s="71">
        <v>28</v>
      </c>
      <c r="C43" s="146" t="s">
        <v>303</v>
      </c>
      <c r="D43" s="30" t="s">
        <v>304</v>
      </c>
      <c r="E43" s="146" t="s">
        <v>305</v>
      </c>
      <c r="F43" s="147">
        <v>1</v>
      </c>
      <c r="G43" s="156">
        <v>0</v>
      </c>
      <c r="H43" s="156">
        <v>0</v>
      </c>
      <c r="I43" s="156">
        <v>0</v>
      </c>
      <c r="J43" s="156">
        <v>0</v>
      </c>
      <c r="K43" s="156">
        <v>0</v>
      </c>
      <c r="L43" s="156">
        <v>0</v>
      </c>
      <c r="M43" s="156">
        <v>0</v>
      </c>
      <c r="N43" s="156">
        <v>0</v>
      </c>
      <c r="O43" s="157" t="s">
        <v>257</v>
      </c>
      <c r="P43" s="13"/>
      <c r="Q43" s="55"/>
      <c r="R43" s="55"/>
      <c r="S43" s="55"/>
      <c r="T43" s="55"/>
      <c r="U43" s="55"/>
      <c r="V43" s="55"/>
      <c r="W43" s="55"/>
      <c r="X43" s="55"/>
    </row>
    <row r="44" spans="1:24" s="51" customFormat="1" ht="39" customHeight="1">
      <c r="A44" s="65"/>
      <c r="B44" s="71">
        <v>29</v>
      </c>
      <c r="C44" s="137" t="s">
        <v>255</v>
      </c>
      <c r="D44" s="30" t="s">
        <v>256</v>
      </c>
      <c r="E44" s="138" t="s">
        <v>250</v>
      </c>
      <c r="F44" s="138"/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  <c r="M44" s="86">
        <v>0</v>
      </c>
      <c r="N44" s="86">
        <v>0</v>
      </c>
      <c r="O44" s="116" t="s">
        <v>257</v>
      </c>
      <c r="P44" s="69"/>
      <c r="Q44" s="55"/>
      <c r="R44" s="55"/>
      <c r="S44" s="55"/>
      <c r="T44" s="55"/>
      <c r="U44" s="55"/>
      <c r="V44" s="55"/>
      <c r="W44" s="55"/>
      <c r="X44" s="55"/>
    </row>
    <row r="45" spans="1:24" s="51" customFormat="1" ht="39" customHeight="1">
      <c r="A45" s="65"/>
      <c r="B45" s="71">
        <v>30</v>
      </c>
      <c r="C45" s="158" t="s">
        <v>308</v>
      </c>
      <c r="D45" s="30" t="s">
        <v>46</v>
      </c>
      <c r="E45" s="159" t="s">
        <v>110</v>
      </c>
      <c r="F45" s="159" t="s">
        <v>309</v>
      </c>
      <c r="G45" s="84">
        <v>1200</v>
      </c>
      <c r="H45" s="84">
        <v>400</v>
      </c>
      <c r="I45" s="84"/>
      <c r="J45" s="84">
        <v>2200</v>
      </c>
      <c r="K45" s="84">
        <v>10800</v>
      </c>
      <c r="L45" s="84"/>
      <c r="M45" s="84">
        <v>19800</v>
      </c>
      <c r="N45" s="84">
        <f>SUM(G45:M45)</f>
        <v>34400</v>
      </c>
      <c r="O45" s="114" t="s">
        <v>59</v>
      </c>
      <c r="P45" s="52"/>
      <c r="Q45" s="55" t="s">
        <v>310</v>
      </c>
      <c r="R45" s="55"/>
      <c r="S45" s="55"/>
      <c r="T45" s="55"/>
      <c r="U45" s="55"/>
      <c r="V45" s="55"/>
      <c r="W45" s="55"/>
      <c r="X45" s="55"/>
    </row>
    <row r="46" spans="1:24" s="57" customFormat="1" ht="27" customHeight="1">
      <c r="A46" s="65"/>
      <c r="B46" s="88">
        <v>31</v>
      </c>
      <c r="C46" s="70" t="s">
        <v>175</v>
      </c>
      <c r="D46" s="77" t="s">
        <v>108</v>
      </c>
      <c r="E46" s="71" t="s">
        <v>101</v>
      </c>
      <c r="F46" s="71" t="s">
        <v>34</v>
      </c>
      <c r="G46" s="87">
        <v>300</v>
      </c>
      <c r="H46" s="87">
        <v>300</v>
      </c>
      <c r="I46" s="87">
        <v>1200</v>
      </c>
      <c r="J46" s="87">
        <v>22</v>
      </c>
      <c r="K46" s="87">
        <v>1200</v>
      </c>
      <c r="L46" s="87">
        <v>4800</v>
      </c>
      <c r="M46" s="87">
        <v>90</v>
      </c>
      <c r="N46" s="87">
        <f t="shared" si="1"/>
        <v>7912</v>
      </c>
      <c r="O46" s="117" t="s">
        <v>70</v>
      </c>
      <c r="P46" s="56"/>
      <c r="Q46" s="57" t="s">
        <v>89</v>
      </c>
    </row>
    <row r="47" spans="1:24" ht="34.5" customHeight="1">
      <c r="A47" s="65"/>
      <c r="B47" s="398" t="s">
        <v>31</v>
      </c>
      <c r="C47" s="398"/>
      <c r="D47" s="398"/>
      <c r="E47" s="398"/>
      <c r="F47" s="398"/>
      <c r="G47" s="89">
        <f>SUM(G12+G16+G19+G31+G39+G45)</f>
        <v>11450</v>
      </c>
      <c r="H47" s="89">
        <f>SUM(H12+H16+H19+H31+H39+H45)</f>
        <v>5500</v>
      </c>
      <c r="I47" s="89">
        <f>SUM(I12+I16+I19+I31+I3+I45)</f>
        <v>6600</v>
      </c>
      <c r="J47" s="89">
        <f>SUM(J12+J16+J19+J31+J39+J45)</f>
        <v>24750</v>
      </c>
      <c r="K47" s="89">
        <f>SUM(K12+K16+K19+K31+K39+K45)</f>
        <v>85500</v>
      </c>
      <c r="L47" s="89">
        <f>SUM(L12+L16+L19+L31+L39+L45)</f>
        <v>37200</v>
      </c>
      <c r="M47" s="89">
        <f>SUM(M12+M16+M19+M31+M39+M45)</f>
        <v>150150</v>
      </c>
      <c r="N47" s="89">
        <f>SUM(N12+N16+N19+N31+N39+N45)</f>
        <v>324150</v>
      </c>
      <c r="O47" s="76" t="s">
        <v>59</v>
      </c>
      <c r="P47" s="47"/>
      <c r="Q47" s="79">
        <f>N12+N16+N19+N31+N39</f>
        <v>289750</v>
      </c>
      <c r="R47" s="63">
        <f>N47-Q47</f>
        <v>34400</v>
      </c>
      <c r="S47" s="55"/>
      <c r="T47" s="55"/>
      <c r="U47" s="55"/>
      <c r="V47" s="55"/>
      <c r="W47" s="55"/>
      <c r="X47" s="55"/>
    </row>
    <row r="48" spans="1:24" ht="21.75" customHeight="1">
      <c r="A48" s="65"/>
      <c r="B48" s="396"/>
      <c r="C48" s="396"/>
      <c r="D48" s="396"/>
      <c r="E48" s="396"/>
      <c r="F48" s="396"/>
      <c r="G48" s="90">
        <f t="shared" ref="G48:N48" si="2">G40+G34+G29+G26+G25+G24+G23+G18</f>
        <v>14250</v>
      </c>
      <c r="H48" s="90">
        <f t="shared" si="2"/>
        <v>6100</v>
      </c>
      <c r="I48" s="90">
        <f t="shared" si="2"/>
        <v>7340</v>
      </c>
      <c r="J48" s="90">
        <f t="shared" si="2"/>
        <v>30250</v>
      </c>
      <c r="K48" s="90">
        <f t="shared" si="2"/>
        <v>90250</v>
      </c>
      <c r="L48" s="90">
        <f t="shared" si="2"/>
        <v>12910</v>
      </c>
      <c r="M48" s="90">
        <f t="shared" si="2"/>
        <v>205150</v>
      </c>
      <c r="N48" s="90">
        <f t="shared" si="2"/>
        <v>366250</v>
      </c>
      <c r="O48" s="76" t="s">
        <v>17</v>
      </c>
      <c r="P48" s="91"/>
      <c r="Q48" s="78">
        <f>N18+N23+N24+N25+N26+N29+N34+N40</f>
        <v>366250</v>
      </c>
      <c r="R48" s="63">
        <f t="shared" ref="R48:R49" si="3">N48-Q48</f>
        <v>0</v>
      </c>
      <c r="S48" s="55"/>
      <c r="T48" s="58">
        <f>G48+I48+J48+K48+L48+M48</f>
        <v>360150</v>
      </c>
      <c r="U48" s="55"/>
      <c r="V48" s="55"/>
      <c r="W48" s="55"/>
      <c r="X48" s="55"/>
    </row>
    <row r="49" spans="1:24" ht="41.25" customHeight="1">
      <c r="A49" s="65"/>
      <c r="B49" s="396"/>
      <c r="C49" s="396"/>
      <c r="D49" s="396"/>
      <c r="E49" s="396"/>
      <c r="F49" s="396"/>
      <c r="G49" s="90">
        <f>SUM(G30+G32+G33+G35+G46)</f>
        <v>6000</v>
      </c>
      <c r="H49" s="90">
        <f t="shared" ref="H49:N49" si="4">SUM(H30+H32+H33+H35+H46)</f>
        <v>6600</v>
      </c>
      <c r="I49" s="90">
        <f t="shared" si="4"/>
        <v>6600</v>
      </c>
      <c r="J49" s="90">
        <f t="shared" si="4"/>
        <v>442</v>
      </c>
      <c r="K49" s="90">
        <f t="shared" si="4"/>
        <v>50200</v>
      </c>
      <c r="L49" s="90">
        <f t="shared" si="4"/>
        <v>44912</v>
      </c>
      <c r="M49" s="90">
        <f t="shared" si="4"/>
        <v>3585</v>
      </c>
      <c r="N49" s="90">
        <f t="shared" si="4"/>
        <v>118339</v>
      </c>
      <c r="O49" s="76" t="s">
        <v>70</v>
      </c>
      <c r="P49" s="92"/>
      <c r="Q49" s="125">
        <f>N30+N32+N33+N35+N46</f>
        <v>118339</v>
      </c>
      <c r="R49" s="63">
        <f t="shared" si="3"/>
        <v>0</v>
      </c>
      <c r="S49" s="55"/>
      <c r="T49" s="58"/>
      <c r="U49" s="55"/>
      <c r="V49" s="55"/>
      <c r="W49" s="55"/>
      <c r="X49" s="55"/>
    </row>
    <row r="50" spans="1:24" ht="17.45" customHeight="1">
      <c r="A50" s="65"/>
      <c r="B50" s="152">
        <v>1</v>
      </c>
      <c r="C50" s="169">
        <v>2</v>
      </c>
      <c r="D50" s="169">
        <v>3</v>
      </c>
      <c r="E50" s="152">
        <v>4</v>
      </c>
      <c r="F50" s="152">
        <v>5</v>
      </c>
      <c r="G50" s="152">
        <v>6</v>
      </c>
      <c r="H50" s="152">
        <v>7</v>
      </c>
      <c r="I50" s="152">
        <v>8</v>
      </c>
      <c r="J50" s="152">
        <v>9</v>
      </c>
      <c r="K50" s="152">
        <v>10</v>
      </c>
      <c r="L50" s="152">
        <v>11</v>
      </c>
      <c r="M50" s="152">
        <v>12</v>
      </c>
      <c r="N50" s="152">
        <v>13</v>
      </c>
      <c r="O50" s="152">
        <v>14</v>
      </c>
      <c r="P50" s="152">
        <v>15</v>
      </c>
      <c r="Q50" s="55"/>
      <c r="R50" s="55"/>
      <c r="S50" s="55"/>
      <c r="T50" s="55"/>
      <c r="U50" s="55"/>
      <c r="V50" s="55"/>
      <c r="W50" s="55"/>
      <c r="X50" s="55"/>
    </row>
    <row r="51" spans="1:24" ht="17.45" customHeight="1">
      <c r="A51" s="65"/>
      <c r="B51" s="392" t="s">
        <v>344</v>
      </c>
      <c r="C51" s="393"/>
      <c r="D51" s="393"/>
      <c r="E51" s="393"/>
      <c r="F51" s="393"/>
      <c r="G51" s="393"/>
      <c r="H51" s="393"/>
      <c r="I51" s="393"/>
      <c r="J51" s="393"/>
      <c r="K51" s="393"/>
      <c r="L51" s="393"/>
      <c r="M51" s="393"/>
      <c r="N51" s="393"/>
      <c r="O51" s="393"/>
      <c r="P51" s="394"/>
      <c r="Q51" s="55"/>
      <c r="R51" s="55"/>
      <c r="S51" s="55"/>
      <c r="T51" s="55"/>
      <c r="U51" s="55"/>
      <c r="V51" s="55"/>
      <c r="W51" s="55"/>
      <c r="X51" s="55"/>
    </row>
    <row r="52" spans="1:24" ht="31.5" customHeight="1">
      <c r="A52" s="65"/>
      <c r="B52" s="152">
        <v>32</v>
      </c>
      <c r="C52" s="151" t="s">
        <v>278</v>
      </c>
      <c r="D52" s="152" t="s">
        <v>279</v>
      </c>
      <c r="E52" s="152" t="s">
        <v>250</v>
      </c>
      <c r="F52" s="152">
        <v>8</v>
      </c>
      <c r="G52" s="152">
        <v>0</v>
      </c>
      <c r="H52" s="152">
        <v>0</v>
      </c>
      <c r="I52" s="152">
        <v>0</v>
      </c>
      <c r="J52" s="152">
        <v>0</v>
      </c>
      <c r="K52" s="152">
        <v>0</v>
      </c>
      <c r="L52" s="152">
        <v>0</v>
      </c>
      <c r="M52" s="152">
        <v>0</v>
      </c>
      <c r="N52" s="152">
        <v>0</v>
      </c>
      <c r="O52" s="152" t="s">
        <v>257</v>
      </c>
      <c r="P52" s="142"/>
      <c r="Q52" s="55"/>
      <c r="R52" s="55"/>
      <c r="S52" s="55"/>
      <c r="T52" s="55"/>
      <c r="U52" s="55"/>
      <c r="V52" s="55"/>
      <c r="W52" s="55"/>
      <c r="X52" s="55"/>
    </row>
    <row r="53" spans="1:24" ht="58.5" customHeight="1">
      <c r="A53" s="65"/>
      <c r="B53" s="162">
        <v>33</v>
      </c>
      <c r="C53" s="151" t="s">
        <v>314</v>
      </c>
      <c r="D53" s="152" t="s">
        <v>315</v>
      </c>
      <c r="E53" s="151" t="s">
        <v>316</v>
      </c>
      <c r="F53" s="152">
        <v>2</v>
      </c>
      <c r="G53" s="152">
        <v>0</v>
      </c>
      <c r="H53" s="152">
        <v>0</v>
      </c>
      <c r="I53" s="152">
        <v>0</v>
      </c>
      <c r="J53" s="152">
        <v>0</v>
      </c>
      <c r="K53" s="152">
        <v>0</v>
      </c>
      <c r="L53" s="152">
        <v>0</v>
      </c>
      <c r="M53" s="152">
        <v>0</v>
      </c>
      <c r="N53" s="152">
        <v>0</v>
      </c>
      <c r="O53" s="152" t="s">
        <v>257</v>
      </c>
      <c r="P53" s="162"/>
      <c r="Q53" s="55"/>
      <c r="R53" s="55"/>
      <c r="S53" s="55"/>
      <c r="T53" s="55"/>
      <c r="U53" s="55"/>
      <c r="V53" s="55"/>
      <c r="W53" s="55"/>
      <c r="X53" s="55"/>
    </row>
    <row r="54" spans="1:24" ht="31.5" customHeight="1">
      <c r="A54" s="65"/>
      <c r="B54" s="142">
        <v>34</v>
      </c>
      <c r="C54" s="151" t="s">
        <v>278</v>
      </c>
      <c r="D54" s="153" t="s">
        <v>313</v>
      </c>
      <c r="E54" s="152" t="s">
        <v>84</v>
      </c>
      <c r="F54" s="152">
        <v>8</v>
      </c>
      <c r="G54" s="152">
        <v>0</v>
      </c>
      <c r="H54" s="152">
        <v>0</v>
      </c>
      <c r="I54" s="152">
        <v>0</v>
      </c>
      <c r="J54" s="152">
        <v>0</v>
      </c>
      <c r="K54" s="152">
        <v>0</v>
      </c>
      <c r="L54" s="152">
        <v>0</v>
      </c>
      <c r="M54" s="152">
        <v>0</v>
      </c>
      <c r="N54" s="152">
        <v>0</v>
      </c>
      <c r="O54" s="152" t="s">
        <v>257</v>
      </c>
      <c r="P54" s="142"/>
      <c r="Q54" s="55"/>
      <c r="R54" s="55"/>
      <c r="S54" s="55"/>
      <c r="T54" s="55"/>
      <c r="U54" s="55"/>
      <c r="V54" s="55"/>
      <c r="W54" s="55"/>
      <c r="X54" s="55"/>
    </row>
    <row r="55" spans="1:24" ht="31.5" customHeight="1">
      <c r="A55" s="65"/>
      <c r="B55" s="142">
        <v>35</v>
      </c>
      <c r="C55" s="151" t="s">
        <v>327</v>
      </c>
      <c r="D55" s="153" t="s">
        <v>280</v>
      </c>
      <c r="E55" s="152" t="s">
        <v>36</v>
      </c>
      <c r="F55" s="152">
        <v>8</v>
      </c>
      <c r="G55" s="152">
        <v>0</v>
      </c>
      <c r="H55" s="152">
        <v>0</v>
      </c>
      <c r="I55" s="152">
        <v>0</v>
      </c>
      <c r="J55" s="152">
        <v>0</v>
      </c>
      <c r="K55" s="152">
        <v>0</v>
      </c>
      <c r="L55" s="152">
        <v>0</v>
      </c>
      <c r="M55" s="152">
        <v>0</v>
      </c>
      <c r="N55" s="152">
        <v>0</v>
      </c>
      <c r="O55" s="152" t="s">
        <v>257</v>
      </c>
      <c r="P55" s="142"/>
      <c r="Q55" s="55"/>
      <c r="R55" s="55"/>
      <c r="S55" s="55"/>
      <c r="T55" s="55"/>
      <c r="U55" s="55"/>
      <c r="V55" s="55"/>
      <c r="W55" s="55"/>
      <c r="X55" s="55"/>
    </row>
    <row r="56" spans="1:24" ht="29.25" customHeight="1">
      <c r="A56" s="65"/>
      <c r="B56" s="11">
        <v>36</v>
      </c>
      <c r="C56" s="93" t="s">
        <v>176</v>
      </c>
      <c r="D56" s="83" t="s">
        <v>39</v>
      </c>
      <c r="E56" s="11" t="s">
        <v>33</v>
      </c>
      <c r="F56" s="11" t="s">
        <v>34</v>
      </c>
      <c r="G56" s="85">
        <v>1250</v>
      </c>
      <c r="H56" s="85">
        <v>700</v>
      </c>
      <c r="I56" s="85">
        <v>2000</v>
      </c>
      <c r="J56" s="85">
        <v>3300</v>
      </c>
      <c r="K56" s="85">
        <v>9000</v>
      </c>
      <c r="L56" s="85">
        <v>9000</v>
      </c>
      <c r="M56" s="85">
        <v>15400</v>
      </c>
      <c r="N56" s="85">
        <f>SUM(G56:M56)</f>
        <v>40650</v>
      </c>
      <c r="O56" s="115" t="s">
        <v>17</v>
      </c>
      <c r="P56" s="50" t="s">
        <v>334</v>
      </c>
      <c r="Q56" s="54" t="s">
        <v>182</v>
      </c>
      <c r="R56" s="55"/>
      <c r="S56" s="55"/>
      <c r="T56" s="55"/>
      <c r="U56" s="55"/>
      <c r="V56" s="55"/>
      <c r="W56" s="55"/>
      <c r="X56" s="55"/>
    </row>
    <row r="57" spans="1:24" s="51" customFormat="1" ht="22.5">
      <c r="A57" s="65"/>
      <c r="B57" s="11">
        <v>37</v>
      </c>
      <c r="C57" s="83" t="s">
        <v>219</v>
      </c>
      <c r="D57" s="30" t="s">
        <v>245</v>
      </c>
      <c r="E57" s="141" t="s">
        <v>184</v>
      </c>
      <c r="F57" s="11" t="s">
        <v>37</v>
      </c>
      <c r="G57" s="85">
        <v>1500</v>
      </c>
      <c r="H57" s="85">
        <v>600</v>
      </c>
      <c r="I57" s="85">
        <v>1000</v>
      </c>
      <c r="J57" s="85">
        <v>2200</v>
      </c>
      <c r="K57" s="85">
        <v>15000</v>
      </c>
      <c r="L57" s="85"/>
      <c r="M57" s="85">
        <v>24750</v>
      </c>
      <c r="N57" s="85">
        <f>SUM(G57:M57)</f>
        <v>45050</v>
      </c>
      <c r="O57" s="115" t="s">
        <v>17</v>
      </c>
      <c r="P57" s="50" t="s">
        <v>335</v>
      </c>
      <c r="Q57" s="55" t="s">
        <v>98</v>
      </c>
      <c r="R57" s="55"/>
      <c r="S57" s="55"/>
      <c r="T57" s="55"/>
      <c r="U57" s="55"/>
      <c r="V57" s="55"/>
      <c r="W57" s="55"/>
      <c r="X57" s="55"/>
    </row>
    <row r="58" spans="1:24" s="51" customFormat="1" ht="22.5">
      <c r="A58" s="65"/>
      <c r="B58" s="143">
        <v>38</v>
      </c>
      <c r="C58" s="141" t="s">
        <v>266</v>
      </c>
      <c r="D58" s="30" t="s">
        <v>18</v>
      </c>
      <c r="E58" s="143" t="s">
        <v>33</v>
      </c>
      <c r="F58" s="143">
        <v>4</v>
      </c>
      <c r="G58" s="86">
        <v>0</v>
      </c>
      <c r="H58" s="86">
        <v>0</v>
      </c>
      <c r="I58" s="86">
        <v>0</v>
      </c>
      <c r="J58" s="86">
        <v>0</v>
      </c>
      <c r="K58" s="86">
        <v>0</v>
      </c>
      <c r="L58" s="86">
        <v>0</v>
      </c>
      <c r="M58" s="86">
        <v>0</v>
      </c>
      <c r="N58" s="86">
        <v>0</v>
      </c>
      <c r="O58" s="116" t="s">
        <v>257</v>
      </c>
      <c r="P58" s="69"/>
      <c r="Q58" s="55"/>
      <c r="R58" s="55"/>
      <c r="S58" s="55"/>
      <c r="T58" s="55"/>
      <c r="U58" s="55"/>
      <c r="V58" s="55"/>
      <c r="W58" s="55"/>
      <c r="X58" s="55"/>
    </row>
    <row r="59" spans="1:24" s="51" customFormat="1">
      <c r="A59" s="65"/>
      <c r="B59" s="143">
        <v>39</v>
      </c>
      <c r="C59" s="141" t="s">
        <v>204</v>
      </c>
      <c r="D59" s="30" t="s">
        <v>281</v>
      </c>
      <c r="E59" s="143" t="s">
        <v>250</v>
      </c>
      <c r="F59" s="143">
        <v>4</v>
      </c>
      <c r="G59" s="86">
        <v>0</v>
      </c>
      <c r="H59" s="86">
        <v>0</v>
      </c>
      <c r="I59" s="86">
        <v>0</v>
      </c>
      <c r="J59" s="86">
        <v>0</v>
      </c>
      <c r="K59" s="86">
        <v>0</v>
      </c>
      <c r="L59" s="86">
        <v>0</v>
      </c>
      <c r="M59" s="86">
        <v>0</v>
      </c>
      <c r="N59" s="86">
        <v>0</v>
      </c>
      <c r="O59" s="116" t="s">
        <v>257</v>
      </c>
      <c r="P59" s="69"/>
      <c r="Q59" s="55"/>
      <c r="R59" s="55"/>
      <c r="S59" s="55"/>
      <c r="T59" s="55"/>
      <c r="U59" s="55"/>
      <c r="V59" s="55"/>
      <c r="W59" s="55"/>
      <c r="X59" s="55"/>
    </row>
    <row r="60" spans="1:24" s="51" customFormat="1" ht="22.5">
      <c r="A60" s="65"/>
      <c r="B60" s="143">
        <v>40</v>
      </c>
      <c r="C60" s="141" t="s">
        <v>282</v>
      </c>
      <c r="D60" s="30" t="s">
        <v>283</v>
      </c>
      <c r="E60" s="143" t="s">
        <v>250</v>
      </c>
      <c r="F60" s="143">
        <v>40</v>
      </c>
      <c r="G60" s="86">
        <v>0</v>
      </c>
      <c r="H60" s="86">
        <v>0</v>
      </c>
      <c r="I60" s="86">
        <v>0</v>
      </c>
      <c r="J60" s="86">
        <v>0</v>
      </c>
      <c r="K60" s="86">
        <v>0</v>
      </c>
      <c r="L60" s="86">
        <v>0</v>
      </c>
      <c r="M60" s="86">
        <v>0</v>
      </c>
      <c r="N60" s="86">
        <v>0</v>
      </c>
      <c r="O60" s="116" t="s">
        <v>257</v>
      </c>
      <c r="P60" s="69"/>
      <c r="Q60" s="55"/>
      <c r="R60" s="55"/>
      <c r="S60" s="55"/>
      <c r="T60" s="55"/>
      <c r="U60" s="55"/>
      <c r="V60" s="55"/>
      <c r="W60" s="55"/>
      <c r="X60" s="55"/>
    </row>
    <row r="61" spans="1:24" s="51" customFormat="1" ht="47.25" customHeight="1">
      <c r="A61" s="65"/>
      <c r="B61" s="403">
        <v>41</v>
      </c>
      <c r="C61" s="375" t="s">
        <v>220</v>
      </c>
      <c r="D61" s="403" t="s">
        <v>245</v>
      </c>
      <c r="E61" s="375" t="s">
        <v>184</v>
      </c>
      <c r="F61" s="172" t="s">
        <v>332</v>
      </c>
      <c r="G61" s="85">
        <v>1500</v>
      </c>
      <c r="H61" s="85">
        <v>600</v>
      </c>
      <c r="I61" s="85">
        <v>2000</v>
      </c>
      <c r="J61" s="85">
        <v>3300</v>
      </c>
      <c r="K61" s="85">
        <v>5000</v>
      </c>
      <c r="L61" s="85"/>
      <c r="M61" s="85">
        <v>11000</v>
      </c>
      <c r="N61" s="85">
        <f>SUM(G61:M61)</f>
        <v>23400</v>
      </c>
      <c r="O61" s="115" t="s">
        <v>17</v>
      </c>
      <c r="P61" s="401" t="s">
        <v>336</v>
      </c>
      <c r="Q61" s="55" t="s">
        <v>98</v>
      </c>
      <c r="R61" s="55"/>
      <c r="S61" s="55"/>
      <c r="T61" s="55" t="s">
        <v>119</v>
      </c>
      <c r="U61" s="55"/>
      <c r="V61" s="55"/>
      <c r="W61" s="55">
        <v>222</v>
      </c>
      <c r="X61" s="55"/>
    </row>
    <row r="62" spans="1:24" s="51" customFormat="1" ht="25.5" customHeight="1">
      <c r="A62" s="65"/>
      <c r="B62" s="404"/>
      <c r="C62" s="407"/>
      <c r="D62" s="404"/>
      <c r="E62" s="407"/>
      <c r="F62" s="173">
        <v>5</v>
      </c>
      <c r="G62" s="84"/>
      <c r="H62" s="84"/>
      <c r="I62" s="84"/>
      <c r="J62" s="84"/>
      <c r="K62" s="84">
        <v>5000</v>
      </c>
      <c r="L62" s="84"/>
      <c r="M62" s="84">
        <v>11000</v>
      </c>
      <c r="N62" s="84">
        <f>SUM(G62:M62)</f>
        <v>16000</v>
      </c>
      <c r="O62" s="114" t="s">
        <v>59</v>
      </c>
      <c r="P62" s="402"/>
      <c r="Q62" s="55"/>
      <c r="R62" s="55"/>
      <c r="S62" s="55"/>
      <c r="T62" s="55"/>
      <c r="U62" s="55"/>
      <c r="V62" s="55"/>
      <c r="W62" s="55"/>
      <c r="X62" s="55"/>
    </row>
    <row r="63" spans="1:24" s="51" customFormat="1" ht="47.25" customHeight="1">
      <c r="A63" s="65"/>
      <c r="B63" s="143">
        <v>42</v>
      </c>
      <c r="C63" s="160" t="s">
        <v>271</v>
      </c>
      <c r="D63" s="154" t="s">
        <v>307</v>
      </c>
      <c r="E63" s="141" t="s">
        <v>272</v>
      </c>
      <c r="F63" s="143">
        <v>2</v>
      </c>
      <c r="G63" s="86">
        <v>0</v>
      </c>
      <c r="H63" s="86">
        <v>0</v>
      </c>
      <c r="I63" s="86">
        <v>0</v>
      </c>
      <c r="J63" s="86">
        <v>0</v>
      </c>
      <c r="K63" s="86">
        <v>0</v>
      </c>
      <c r="L63" s="86">
        <v>0</v>
      </c>
      <c r="M63" s="86">
        <v>0</v>
      </c>
      <c r="N63" s="86">
        <v>0</v>
      </c>
      <c r="O63" s="116" t="s">
        <v>257</v>
      </c>
      <c r="P63" s="69"/>
      <c r="Q63" s="55"/>
      <c r="R63" s="55"/>
      <c r="S63" s="55"/>
      <c r="T63" s="55"/>
      <c r="U63" s="55"/>
      <c r="V63" s="55"/>
      <c r="W63" s="55"/>
      <c r="X63" s="55"/>
    </row>
    <row r="64" spans="1:24" s="51" customFormat="1" ht="47.25" customHeight="1">
      <c r="A64" s="65"/>
      <c r="B64" s="143">
        <v>43</v>
      </c>
      <c r="C64" s="160" t="s">
        <v>199</v>
      </c>
      <c r="D64" s="154" t="s">
        <v>306</v>
      </c>
      <c r="E64" s="141" t="s">
        <v>273</v>
      </c>
      <c r="F64" s="143">
        <v>1</v>
      </c>
      <c r="G64" s="86">
        <v>0</v>
      </c>
      <c r="H64" s="86">
        <v>0</v>
      </c>
      <c r="I64" s="86">
        <v>0</v>
      </c>
      <c r="J64" s="86">
        <v>0</v>
      </c>
      <c r="K64" s="86">
        <v>0</v>
      </c>
      <c r="L64" s="86">
        <v>0</v>
      </c>
      <c r="M64" s="86">
        <v>0</v>
      </c>
      <c r="N64" s="86">
        <v>0</v>
      </c>
      <c r="O64" s="116" t="s">
        <v>257</v>
      </c>
      <c r="P64" s="69"/>
      <c r="Q64" s="55"/>
      <c r="R64" s="55"/>
      <c r="S64" s="55"/>
      <c r="T64" s="55"/>
      <c r="U64" s="55"/>
      <c r="V64" s="55"/>
      <c r="W64" s="55"/>
      <c r="X64" s="55"/>
    </row>
    <row r="65" spans="1:24" s="51" customFormat="1" ht="47.25" customHeight="1">
      <c r="A65" s="65"/>
      <c r="B65" s="143">
        <v>44</v>
      </c>
      <c r="C65" s="141" t="s">
        <v>270</v>
      </c>
      <c r="D65" s="143" t="s">
        <v>284</v>
      </c>
      <c r="E65" s="141" t="s">
        <v>250</v>
      </c>
      <c r="F65" s="143">
        <v>20</v>
      </c>
      <c r="G65" s="86">
        <v>0</v>
      </c>
      <c r="H65" s="86">
        <v>0</v>
      </c>
      <c r="I65" s="86">
        <v>0</v>
      </c>
      <c r="J65" s="86">
        <v>0</v>
      </c>
      <c r="K65" s="86">
        <v>0</v>
      </c>
      <c r="L65" s="86">
        <v>0</v>
      </c>
      <c r="M65" s="86">
        <v>0</v>
      </c>
      <c r="N65" s="86">
        <v>0</v>
      </c>
      <c r="O65" s="116" t="s">
        <v>257</v>
      </c>
      <c r="P65" s="69"/>
      <c r="Q65" s="55"/>
      <c r="R65" s="55"/>
      <c r="S65" s="55"/>
      <c r="T65" s="55"/>
      <c r="U65" s="55"/>
      <c r="V65" s="55"/>
      <c r="W65" s="55"/>
      <c r="X65" s="55"/>
    </row>
    <row r="66" spans="1:24" s="51" customFormat="1" ht="57" customHeight="1">
      <c r="A66" s="65"/>
      <c r="B66" s="11">
        <v>45</v>
      </c>
      <c r="C66" s="83" t="s">
        <v>221</v>
      </c>
      <c r="D66" s="30" t="s">
        <v>246</v>
      </c>
      <c r="E66" s="11" t="s">
        <v>22</v>
      </c>
      <c r="F66" s="11" t="s">
        <v>37</v>
      </c>
      <c r="G66" s="85">
        <v>1500</v>
      </c>
      <c r="H66" s="85">
        <v>1000</v>
      </c>
      <c r="I66" s="85">
        <v>2000</v>
      </c>
      <c r="J66" s="85">
        <v>3300</v>
      </c>
      <c r="K66" s="85">
        <v>18750</v>
      </c>
      <c r="L66" s="85"/>
      <c r="M66" s="85">
        <v>41250</v>
      </c>
      <c r="N66" s="85">
        <f>SUM(G66:M66)</f>
        <v>67800</v>
      </c>
      <c r="O66" s="115" t="s">
        <v>17</v>
      </c>
      <c r="P66" s="50" t="s">
        <v>337</v>
      </c>
      <c r="Q66" s="55" t="s">
        <v>89</v>
      </c>
      <c r="R66" s="55"/>
      <c r="S66" s="55"/>
      <c r="T66" s="55"/>
      <c r="U66" s="55"/>
      <c r="V66" s="55"/>
      <c r="W66" s="55"/>
      <c r="X66" s="55"/>
    </row>
    <row r="67" spans="1:24" s="51" customFormat="1" ht="57" customHeight="1">
      <c r="A67" s="65"/>
      <c r="B67" s="143">
        <v>46</v>
      </c>
      <c r="C67" s="139" t="s">
        <v>285</v>
      </c>
      <c r="D67" s="149" t="s">
        <v>286</v>
      </c>
      <c r="E67" s="143" t="s">
        <v>250</v>
      </c>
      <c r="F67" s="143">
        <v>20</v>
      </c>
      <c r="G67" s="86">
        <v>0</v>
      </c>
      <c r="H67" s="86">
        <v>0</v>
      </c>
      <c r="I67" s="86">
        <v>0</v>
      </c>
      <c r="J67" s="86">
        <v>0</v>
      </c>
      <c r="K67" s="86">
        <v>0</v>
      </c>
      <c r="L67" s="86">
        <v>0</v>
      </c>
      <c r="M67" s="86">
        <v>0</v>
      </c>
      <c r="N67" s="86">
        <v>0</v>
      </c>
      <c r="O67" s="116" t="s">
        <v>257</v>
      </c>
      <c r="P67" s="69"/>
      <c r="Q67" s="55"/>
      <c r="R67" s="55"/>
      <c r="S67" s="55"/>
      <c r="T67" s="55"/>
      <c r="U67" s="55"/>
      <c r="V67" s="55"/>
      <c r="W67" s="55"/>
      <c r="X67" s="55"/>
    </row>
    <row r="68" spans="1:24" s="51" customFormat="1" ht="45.75" customHeight="1">
      <c r="A68" s="65"/>
      <c r="B68" s="143">
        <v>47</v>
      </c>
      <c r="C68" s="139" t="s">
        <v>267</v>
      </c>
      <c r="D68" s="149" t="s">
        <v>287</v>
      </c>
      <c r="E68" s="143" t="s">
        <v>250</v>
      </c>
      <c r="F68" s="143">
        <v>40</v>
      </c>
      <c r="G68" s="86">
        <v>0</v>
      </c>
      <c r="H68" s="86">
        <v>0</v>
      </c>
      <c r="I68" s="86">
        <v>0</v>
      </c>
      <c r="J68" s="86">
        <v>0</v>
      </c>
      <c r="K68" s="86">
        <v>0</v>
      </c>
      <c r="L68" s="86">
        <v>0</v>
      </c>
      <c r="M68" s="86">
        <v>0</v>
      </c>
      <c r="N68" s="86">
        <v>0</v>
      </c>
      <c r="O68" s="116" t="s">
        <v>257</v>
      </c>
      <c r="P68" s="69"/>
      <c r="Q68" s="55"/>
      <c r="R68" s="55"/>
      <c r="S68" s="55"/>
      <c r="T68" s="55"/>
      <c r="U68" s="55"/>
      <c r="V68" s="55"/>
      <c r="W68" s="55"/>
      <c r="X68" s="55"/>
    </row>
    <row r="69" spans="1:24" s="53" customFormat="1" ht="47.25" customHeight="1">
      <c r="A69" s="65"/>
      <c r="B69" s="399">
        <v>48</v>
      </c>
      <c r="C69" s="375" t="s">
        <v>43</v>
      </c>
      <c r="D69" s="375" t="s">
        <v>73</v>
      </c>
      <c r="E69" s="118" t="s">
        <v>230</v>
      </c>
      <c r="F69" s="71" t="s">
        <v>25</v>
      </c>
      <c r="G69" s="84">
        <v>3750</v>
      </c>
      <c r="H69" s="84">
        <v>1700</v>
      </c>
      <c r="I69" s="84">
        <v>1400</v>
      </c>
      <c r="J69" s="84">
        <v>8250</v>
      </c>
      <c r="K69" s="84">
        <v>40800</v>
      </c>
      <c r="L69" s="84">
        <v>11200</v>
      </c>
      <c r="M69" s="84">
        <v>66000</v>
      </c>
      <c r="N69" s="84">
        <f>SUM(G69:M69)</f>
        <v>133100</v>
      </c>
      <c r="O69" s="114" t="s">
        <v>59</v>
      </c>
      <c r="P69" s="52"/>
      <c r="Q69" s="55" t="s">
        <v>93</v>
      </c>
      <c r="R69" s="55"/>
      <c r="S69" s="55"/>
      <c r="T69" s="58" t="e">
        <f>N56+N57+N61+N66+N69+N76+N79+#REF!</f>
        <v>#REF!</v>
      </c>
      <c r="U69" s="55"/>
      <c r="V69" s="55"/>
      <c r="W69" s="55"/>
      <c r="X69" s="55"/>
    </row>
    <row r="70" spans="1:24" s="57" customFormat="1" ht="20.25" customHeight="1">
      <c r="A70" s="65"/>
      <c r="B70" s="400"/>
      <c r="C70" s="376"/>
      <c r="D70" s="376"/>
      <c r="E70" s="83" t="s">
        <v>84</v>
      </c>
      <c r="F70" s="11" t="s">
        <v>45</v>
      </c>
      <c r="G70" s="87">
        <v>1500</v>
      </c>
      <c r="H70" s="87">
        <v>1700</v>
      </c>
      <c r="I70" s="87">
        <v>1400</v>
      </c>
      <c r="J70" s="87">
        <v>112</v>
      </c>
      <c r="K70" s="87">
        <v>15000</v>
      </c>
      <c r="L70" s="87">
        <v>14000</v>
      </c>
      <c r="M70" s="87">
        <v>1125</v>
      </c>
      <c r="N70" s="87">
        <f t="shared" ref="N70:N77" si="5">SUM(G70:M70)</f>
        <v>34837</v>
      </c>
      <c r="O70" s="117" t="s">
        <v>70</v>
      </c>
      <c r="P70" s="56"/>
      <c r="Q70" s="55" t="s">
        <v>93</v>
      </c>
      <c r="R70" s="55"/>
      <c r="S70" s="55"/>
      <c r="T70" s="58"/>
      <c r="U70" s="55"/>
      <c r="V70" s="55"/>
      <c r="W70" s="55"/>
      <c r="X70" s="55"/>
    </row>
    <row r="71" spans="1:24" s="57" customFormat="1" ht="20.25" customHeight="1">
      <c r="A71" s="65"/>
      <c r="B71" s="171">
        <v>1</v>
      </c>
      <c r="C71" s="174">
        <v>2</v>
      </c>
      <c r="D71" s="174">
        <v>3</v>
      </c>
      <c r="E71" s="168">
        <v>4</v>
      </c>
      <c r="F71" s="170">
        <v>5</v>
      </c>
      <c r="G71" s="86">
        <v>6</v>
      </c>
      <c r="H71" s="86">
        <v>7</v>
      </c>
      <c r="I71" s="175">
        <v>8</v>
      </c>
      <c r="J71" s="175">
        <v>9</v>
      </c>
      <c r="K71" s="175">
        <v>10</v>
      </c>
      <c r="L71" s="175">
        <v>11</v>
      </c>
      <c r="M71" s="175">
        <v>12</v>
      </c>
      <c r="N71" s="175">
        <v>13</v>
      </c>
      <c r="O71" s="176">
        <v>14</v>
      </c>
      <c r="P71" s="168">
        <v>15</v>
      </c>
      <c r="Q71" s="55"/>
      <c r="R71" s="55"/>
      <c r="S71" s="55"/>
      <c r="T71" s="58"/>
      <c r="U71" s="55"/>
      <c r="V71" s="55"/>
      <c r="W71" s="55"/>
      <c r="X71" s="55"/>
    </row>
    <row r="72" spans="1:24" s="57" customFormat="1" ht="20.25" customHeight="1">
      <c r="A72" s="65"/>
      <c r="B72" s="144">
        <v>49</v>
      </c>
      <c r="C72" s="139" t="s">
        <v>268</v>
      </c>
      <c r="D72" s="149" t="s">
        <v>269</v>
      </c>
      <c r="E72" s="143" t="s">
        <v>33</v>
      </c>
      <c r="F72" s="143">
        <v>5</v>
      </c>
      <c r="G72" s="86">
        <v>0</v>
      </c>
      <c r="H72" s="86">
        <v>0</v>
      </c>
      <c r="I72" s="86">
        <v>0</v>
      </c>
      <c r="J72" s="86">
        <v>0</v>
      </c>
      <c r="K72" s="86">
        <v>0</v>
      </c>
      <c r="L72" s="86">
        <v>0</v>
      </c>
      <c r="M72" s="86">
        <v>0</v>
      </c>
      <c r="N72" s="86">
        <v>0</v>
      </c>
      <c r="O72" s="116" t="s">
        <v>257</v>
      </c>
      <c r="P72" s="69"/>
      <c r="Q72" s="55"/>
      <c r="R72" s="55"/>
      <c r="S72" s="55"/>
      <c r="T72" s="58"/>
      <c r="U72" s="55"/>
      <c r="V72" s="55"/>
      <c r="W72" s="55"/>
      <c r="X72" s="55"/>
    </row>
    <row r="73" spans="1:24" s="57" customFormat="1" ht="20.25" customHeight="1">
      <c r="A73" s="65"/>
      <c r="B73" s="144">
        <v>50</v>
      </c>
      <c r="C73" s="139" t="s">
        <v>288</v>
      </c>
      <c r="D73" s="149" t="s">
        <v>289</v>
      </c>
      <c r="E73" s="143" t="s">
        <v>250</v>
      </c>
      <c r="F73" s="143">
        <v>40</v>
      </c>
      <c r="G73" s="86">
        <v>0</v>
      </c>
      <c r="H73" s="86">
        <v>0</v>
      </c>
      <c r="I73" s="86">
        <v>0</v>
      </c>
      <c r="J73" s="86">
        <v>0</v>
      </c>
      <c r="K73" s="86">
        <v>0</v>
      </c>
      <c r="L73" s="86">
        <v>0</v>
      </c>
      <c r="M73" s="86">
        <v>0</v>
      </c>
      <c r="N73" s="86">
        <v>0</v>
      </c>
      <c r="O73" s="116" t="s">
        <v>257</v>
      </c>
      <c r="P73" s="69"/>
      <c r="Q73" s="55"/>
      <c r="R73" s="55"/>
      <c r="S73" s="55"/>
      <c r="T73" s="58"/>
      <c r="U73" s="55"/>
      <c r="V73" s="55"/>
      <c r="W73" s="55"/>
      <c r="X73" s="55"/>
    </row>
    <row r="74" spans="1:24" s="57" customFormat="1" ht="20.25" customHeight="1">
      <c r="A74" s="65"/>
      <c r="B74" s="144">
        <v>51</v>
      </c>
      <c r="C74" s="139" t="s">
        <v>290</v>
      </c>
      <c r="D74" s="149" t="s">
        <v>291</v>
      </c>
      <c r="E74" s="143" t="s">
        <v>250</v>
      </c>
      <c r="F74" s="143">
        <v>40</v>
      </c>
      <c r="G74" s="86">
        <v>0</v>
      </c>
      <c r="H74" s="86">
        <v>0</v>
      </c>
      <c r="I74" s="86">
        <v>0</v>
      </c>
      <c r="J74" s="86">
        <v>0</v>
      </c>
      <c r="K74" s="86">
        <v>0</v>
      </c>
      <c r="L74" s="86">
        <v>0</v>
      </c>
      <c r="M74" s="86">
        <v>0</v>
      </c>
      <c r="N74" s="86">
        <v>0</v>
      </c>
      <c r="O74" s="116" t="s">
        <v>257</v>
      </c>
      <c r="P74" s="69"/>
      <c r="Q74" s="55"/>
      <c r="R74" s="55"/>
      <c r="S74" s="55"/>
      <c r="T74" s="58"/>
      <c r="U74" s="55"/>
      <c r="V74" s="55"/>
      <c r="W74" s="55"/>
      <c r="X74" s="55"/>
    </row>
    <row r="75" spans="1:24" s="57" customFormat="1" ht="58.5" customHeight="1">
      <c r="A75" s="65"/>
      <c r="B75" s="144">
        <v>52</v>
      </c>
      <c r="C75" s="139" t="s">
        <v>199</v>
      </c>
      <c r="D75" s="150" t="s">
        <v>277</v>
      </c>
      <c r="E75" s="141" t="s">
        <v>276</v>
      </c>
      <c r="F75" s="143">
        <v>4</v>
      </c>
      <c r="G75" s="86">
        <v>0</v>
      </c>
      <c r="H75" s="86">
        <v>0</v>
      </c>
      <c r="I75" s="86">
        <v>0</v>
      </c>
      <c r="J75" s="86">
        <v>0</v>
      </c>
      <c r="K75" s="86">
        <v>0</v>
      </c>
      <c r="L75" s="86">
        <v>0</v>
      </c>
      <c r="M75" s="86">
        <v>0</v>
      </c>
      <c r="N75" s="86">
        <v>0</v>
      </c>
      <c r="O75" s="116" t="s">
        <v>257</v>
      </c>
      <c r="P75" s="69"/>
      <c r="Q75" s="55"/>
      <c r="R75" s="55"/>
      <c r="S75" s="55"/>
      <c r="T75" s="58"/>
      <c r="U75" s="55"/>
      <c r="V75" s="55"/>
      <c r="W75" s="55"/>
      <c r="X75" s="55"/>
    </row>
    <row r="76" spans="1:24" s="53" customFormat="1" ht="48.75" customHeight="1">
      <c r="A76" s="65"/>
      <c r="B76" s="399">
        <v>53</v>
      </c>
      <c r="C76" s="375" t="s">
        <v>26</v>
      </c>
      <c r="D76" s="375" t="s">
        <v>27</v>
      </c>
      <c r="E76" s="83" t="s">
        <v>85</v>
      </c>
      <c r="F76" s="166" t="s">
        <v>71</v>
      </c>
      <c r="G76" s="85">
        <v>5250</v>
      </c>
      <c r="H76" s="85">
        <v>2300</v>
      </c>
      <c r="I76" s="85">
        <v>2000</v>
      </c>
      <c r="J76" s="85">
        <v>11550</v>
      </c>
      <c r="K76" s="85">
        <v>26250</v>
      </c>
      <c r="L76" s="85"/>
      <c r="M76" s="85">
        <v>57750</v>
      </c>
      <c r="N76" s="85">
        <f t="shared" si="5"/>
        <v>105100</v>
      </c>
      <c r="O76" s="115" t="s">
        <v>17</v>
      </c>
      <c r="P76" s="50"/>
      <c r="Q76" s="55" t="s">
        <v>331</v>
      </c>
      <c r="R76" s="55"/>
      <c r="S76" s="55"/>
      <c r="T76" s="55"/>
      <c r="U76" s="55"/>
      <c r="V76" s="55"/>
      <c r="W76" s="55"/>
      <c r="X76" s="55"/>
    </row>
    <row r="77" spans="1:24" s="57" customFormat="1" ht="25.5" customHeight="1">
      <c r="A77" s="65"/>
      <c r="B77" s="400"/>
      <c r="C77" s="376"/>
      <c r="D77" s="376"/>
      <c r="E77" s="83" t="s">
        <v>84</v>
      </c>
      <c r="F77" s="11" t="s">
        <v>45</v>
      </c>
      <c r="G77" s="87">
        <v>1500</v>
      </c>
      <c r="H77" s="87">
        <v>1700</v>
      </c>
      <c r="I77" s="87">
        <v>1400</v>
      </c>
      <c r="J77" s="87">
        <v>112</v>
      </c>
      <c r="K77" s="87">
        <v>15000</v>
      </c>
      <c r="L77" s="87">
        <v>14000</v>
      </c>
      <c r="M77" s="87">
        <v>1125</v>
      </c>
      <c r="N77" s="87">
        <f t="shared" si="5"/>
        <v>34837</v>
      </c>
      <c r="O77" s="117" t="s">
        <v>70</v>
      </c>
      <c r="P77" s="56"/>
      <c r="Q77" s="55" t="s">
        <v>93</v>
      </c>
      <c r="R77" s="55"/>
      <c r="S77" s="55"/>
      <c r="T77" s="55"/>
      <c r="U77" s="55"/>
      <c r="V77" s="55"/>
      <c r="W77" s="55"/>
      <c r="X77" s="55"/>
    </row>
    <row r="78" spans="1:24" s="57" customFormat="1" ht="25.5" customHeight="1">
      <c r="A78" s="65"/>
      <c r="B78" s="144">
        <v>54</v>
      </c>
      <c r="C78" s="140" t="s">
        <v>274</v>
      </c>
      <c r="D78" s="140" t="s">
        <v>275</v>
      </c>
      <c r="E78" s="141" t="s">
        <v>33</v>
      </c>
      <c r="F78" s="143">
        <v>4</v>
      </c>
      <c r="G78" s="86">
        <v>0</v>
      </c>
      <c r="H78" s="86">
        <v>0</v>
      </c>
      <c r="I78" s="86">
        <v>0</v>
      </c>
      <c r="J78" s="86">
        <v>0</v>
      </c>
      <c r="K78" s="86">
        <v>0</v>
      </c>
      <c r="L78" s="86">
        <v>0</v>
      </c>
      <c r="M78" s="86">
        <v>0</v>
      </c>
      <c r="N78" s="86">
        <v>0</v>
      </c>
      <c r="O78" s="116" t="s">
        <v>257</v>
      </c>
      <c r="P78" s="69"/>
      <c r="Q78" s="55"/>
      <c r="R78" s="55"/>
      <c r="S78" s="55"/>
      <c r="T78" s="55"/>
      <c r="U78" s="55"/>
      <c r="V78" s="55"/>
      <c r="W78" s="55"/>
      <c r="X78" s="55"/>
    </row>
    <row r="79" spans="1:24" s="51" customFormat="1" ht="36" customHeight="1">
      <c r="A79" s="65"/>
      <c r="B79" s="403">
        <v>55</v>
      </c>
      <c r="C79" s="375" t="s">
        <v>225</v>
      </c>
      <c r="D79" s="403" t="s">
        <v>46</v>
      </c>
      <c r="E79" s="403" t="s">
        <v>33</v>
      </c>
      <c r="F79" s="166" t="s">
        <v>224</v>
      </c>
      <c r="G79" s="85">
        <v>1000</v>
      </c>
      <c r="H79" s="85">
        <v>600</v>
      </c>
      <c r="I79" s="85">
        <v>1600</v>
      </c>
      <c r="J79" s="85">
        <v>2750</v>
      </c>
      <c r="K79" s="85">
        <v>2500</v>
      </c>
      <c r="L79" s="85">
        <v>3670</v>
      </c>
      <c r="M79" s="85">
        <v>5500</v>
      </c>
      <c r="N79" s="85">
        <f t="shared" ref="N79:N84" si="6">SUM(G79:M79)</f>
        <v>17620</v>
      </c>
      <c r="O79" s="115" t="s">
        <v>17</v>
      </c>
      <c r="P79" s="401" t="s">
        <v>343</v>
      </c>
      <c r="Q79" s="55" t="s">
        <v>185</v>
      </c>
      <c r="R79" s="55"/>
      <c r="S79" s="55"/>
      <c r="T79" s="55"/>
      <c r="U79" s="55"/>
      <c r="V79" s="55"/>
      <c r="W79" s="55"/>
      <c r="X79" s="55"/>
    </row>
    <row r="80" spans="1:24" s="51" customFormat="1" ht="36" customHeight="1">
      <c r="A80" s="65"/>
      <c r="B80" s="404"/>
      <c r="C80" s="407"/>
      <c r="D80" s="404"/>
      <c r="E80" s="404"/>
      <c r="F80" s="166">
        <v>4</v>
      </c>
      <c r="G80" s="84"/>
      <c r="H80" s="84"/>
      <c r="I80" s="84"/>
      <c r="J80" s="84"/>
      <c r="K80" s="84">
        <v>5000</v>
      </c>
      <c r="L80" s="84">
        <v>8000</v>
      </c>
      <c r="M80" s="84">
        <v>11000</v>
      </c>
      <c r="N80" s="84">
        <f>SUM(G80:M80)</f>
        <v>24000</v>
      </c>
      <c r="O80" s="114" t="s">
        <v>59</v>
      </c>
      <c r="P80" s="402"/>
      <c r="Q80" s="55"/>
      <c r="R80" s="55"/>
      <c r="S80" s="55"/>
      <c r="T80" s="55"/>
      <c r="U80" s="55"/>
      <c r="V80" s="55"/>
      <c r="W80" s="55"/>
      <c r="X80" s="55"/>
    </row>
    <row r="81" spans="1:24" s="51" customFormat="1" ht="24.75" customHeight="1">
      <c r="A81" s="65"/>
      <c r="B81" s="403">
        <v>56</v>
      </c>
      <c r="C81" s="375" t="s">
        <v>194</v>
      </c>
      <c r="D81" s="403" t="s">
        <v>46</v>
      </c>
      <c r="E81" s="403" t="s">
        <v>193</v>
      </c>
      <c r="F81" s="166" t="s">
        <v>224</v>
      </c>
      <c r="G81" s="85">
        <v>1750</v>
      </c>
      <c r="H81" s="85">
        <v>1000</v>
      </c>
      <c r="I81" s="85">
        <v>2000</v>
      </c>
      <c r="J81" s="85">
        <v>3300</v>
      </c>
      <c r="K81" s="85">
        <v>3500</v>
      </c>
      <c r="L81" s="85">
        <v>10000</v>
      </c>
      <c r="M81" s="85">
        <v>7700</v>
      </c>
      <c r="N81" s="85">
        <f t="shared" si="6"/>
        <v>29250</v>
      </c>
      <c r="O81" s="115" t="s">
        <v>17</v>
      </c>
      <c r="P81" s="401" t="s">
        <v>343</v>
      </c>
      <c r="Q81" s="54" t="s">
        <v>195</v>
      </c>
      <c r="R81" s="55"/>
      <c r="S81" s="55"/>
      <c r="T81" s="55"/>
      <c r="U81" s="55"/>
      <c r="V81" s="55"/>
      <c r="W81" s="55"/>
      <c r="X81" s="55"/>
    </row>
    <row r="82" spans="1:24" s="51" customFormat="1" ht="24.75" customHeight="1">
      <c r="A82" s="65"/>
      <c r="B82" s="404"/>
      <c r="C82" s="407"/>
      <c r="D82" s="404"/>
      <c r="E82" s="404"/>
      <c r="F82" s="166">
        <v>4</v>
      </c>
      <c r="G82" s="84"/>
      <c r="H82" s="84"/>
      <c r="I82" s="84"/>
      <c r="J82" s="84"/>
      <c r="K82" s="84">
        <v>7000</v>
      </c>
      <c r="L82" s="84">
        <v>20000</v>
      </c>
      <c r="M82" s="84">
        <v>15400</v>
      </c>
      <c r="N82" s="84">
        <f>SUM(G82:M82)</f>
        <v>42400</v>
      </c>
      <c r="O82" s="114" t="s">
        <v>59</v>
      </c>
      <c r="P82" s="402"/>
      <c r="Q82" s="54"/>
      <c r="R82" s="55"/>
      <c r="S82" s="55"/>
      <c r="T82" s="55"/>
      <c r="U82" s="55"/>
      <c r="V82" s="55"/>
      <c r="W82" s="55"/>
      <c r="X82" s="55"/>
    </row>
    <row r="83" spans="1:24" s="51" customFormat="1" ht="21" customHeight="1">
      <c r="A83" s="65"/>
      <c r="B83" s="11">
        <v>57</v>
      </c>
      <c r="C83" s="83" t="s">
        <v>223</v>
      </c>
      <c r="D83" s="136" t="s">
        <v>247</v>
      </c>
      <c r="E83" s="83" t="s">
        <v>186</v>
      </c>
      <c r="F83" s="11" t="s">
        <v>20</v>
      </c>
      <c r="G83" s="84">
        <v>1500</v>
      </c>
      <c r="H83" s="84">
        <v>600</v>
      </c>
      <c r="I83" s="84">
        <v>1200</v>
      </c>
      <c r="J83" s="84">
        <v>2200</v>
      </c>
      <c r="K83" s="84">
        <v>9000</v>
      </c>
      <c r="L83" s="84">
        <v>5000</v>
      </c>
      <c r="M83" s="84">
        <v>11000</v>
      </c>
      <c r="N83" s="84">
        <f t="shared" si="6"/>
        <v>30500</v>
      </c>
      <c r="O83" s="114" t="s">
        <v>59</v>
      </c>
      <c r="P83" s="52"/>
      <c r="Q83" s="55"/>
      <c r="R83" s="55"/>
      <c r="S83" s="55"/>
      <c r="T83" s="55"/>
      <c r="U83" s="55"/>
      <c r="V83" s="55"/>
      <c r="W83" s="55"/>
      <c r="X83" s="55"/>
    </row>
    <row r="84" spans="1:24" s="51" customFormat="1" ht="27.75" customHeight="1">
      <c r="A84" s="65"/>
      <c r="B84" s="403">
        <v>58</v>
      </c>
      <c r="C84" s="375" t="s">
        <v>222</v>
      </c>
      <c r="D84" s="408">
        <v>41640</v>
      </c>
      <c r="E84" s="375" t="s">
        <v>61</v>
      </c>
      <c r="F84" s="166" t="s">
        <v>332</v>
      </c>
      <c r="G84" s="85">
        <v>1500</v>
      </c>
      <c r="H84" s="85">
        <v>1000</v>
      </c>
      <c r="I84" s="85">
        <v>2000</v>
      </c>
      <c r="J84" s="85">
        <v>3300</v>
      </c>
      <c r="K84" s="85">
        <v>5000</v>
      </c>
      <c r="L84" s="85"/>
      <c r="M84" s="85">
        <v>11000</v>
      </c>
      <c r="N84" s="85">
        <f t="shared" si="6"/>
        <v>23800</v>
      </c>
      <c r="O84" s="115" t="s">
        <v>17</v>
      </c>
      <c r="P84" s="401" t="s">
        <v>337</v>
      </c>
      <c r="Q84" s="55"/>
      <c r="R84" s="55"/>
      <c r="S84" s="55"/>
      <c r="T84" s="55"/>
      <c r="U84" s="55"/>
      <c r="V84" s="55"/>
      <c r="W84" s="55"/>
      <c r="X84" s="55"/>
    </row>
    <row r="85" spans="1:24" s="51" customFormat="1" ht="20.25" customHeight="1">
      <c r="A85" s="65"/>
      <c r="B85" s="404"/>
      <c r="C85" s="407"/>
      <c r="D85" s="409"/>
      <c r="E85" s="407"/>
      <c r="F85" s="166">
        <v>10</v>
      </c>
      <c r="G85" s="84"/>
      <c r="H85" s="84"/>
      <c r="I85" s="84"/>
      <c r="J85" s="84"/>
      <c r="K85" s="84">
        <v>10000</v>
      </c>
      <c r="L85" s="84"/>
      <c r="M85" s="84">
        <v>22000</v>
      </c>
      <c r="N85" s="84">
        <f>SUM(G85:M85)</f>
        <v>32000</v>
      </c>
      <c r="O85" s="114" t="s">
        <v>59</v>
      </c>
      <c r="P85" s="402"/>
      <c r="Q85" s="55"/>
      <c r="R85" s="55"/>
      <c r="S85" s="55"/>
      <c r="T85" s="55"/>
      <c r="U85" s="55"/>
      <c r="V85" s="55"/>
      <c r="W85" s="55"/>
      <c r="X85" s="55"/>
    </row>
    <row r="86" spans="1:24" ht="36" customHeight="1">
      <c r="A86" s="65"/>
      <c r="B86" s="398" t="s">
        <v>31</v>
      </c>
      <c r="C86" s="398"/>
      <c r="D86" s="398"/>
      <c r="E86" s="398"/>
      <c r="F86" s="398"/>
      <c r="G86" s="89">
        <f t="shared" ref="G86:N86" si="7">G83+G69+G62+G85+G82+G80</f>
        <v>5250</v>
      </c>
      <c r="H86" s="89">
        <f t="shared" si="7"/>
        <v>2300</v>
      </c>
      <c r="I86" s="89">
        <f t="shared" si="7"/>
        <v>2600</v>
      </c>
      <c r="J86" s="89">
        <f t="shared" si="7"/>
        <v>10450</v>
      </c>
      <c r="K86" s="89">
        <f t="shared" si="7"/>
        <v>76800</v>
      </c>
      <c r="L86" s="89">
        <f t="shared" si="7"/>
        <v>44200</v>
      </c>
      <c r="M86" s="89">
        <f t="shared" si="7"/>
        <v>136400</v>
      </c>
      <c r="N86" s="89">
        <f t="shared" si="7"/>
        <v>278000</v>
      </c>
      <c r="O86" s="76" t="s">
        <v>59</v>
      </c>
      <c r="P86" s="47"/>
      <c r="Q86" s="63">
        <f>N69+N83</f>
        <v>163600</v>
      </c>
      <c r="R86" s="63">
        <f>N86-Q86</f>
        <v>114400</v>
      </c>
      <c r="S86" s="55"/>
      <c r="T86" s="55"/>
      <c r="U86" s="58">
        <f>G87+I87+J87+K87+L87+M87</f>
        <v>344870</v>
      </c>
      <c r="V86" s="55"/>
      <c r="W86" s="55"/>
      <c r="X86" s="55"/>
    </row>
    <row r="87" spans="1:24" ht="25.5" customHeight="1">
      <c r="A87" s="65"/>
      <c r="B87" s="396"/>
      <c r="C87" s="396"/>
      <c r="D87" s="396"/>
      <c r="E87" s="396"/>
      <c r="F87" s="396"/>
      <c r="G87" s="94">
        <f t="shared" ref="G87:N87" si="8">SUM(G56+G57+G61+G66+G79+G81+G84+G76)</f>
        <v>15250</v>
      </c>
      <c r="H87" s="94">
        <f t="shared" si="8"/>
        <v>7800</v>
      </c>
      <c r="I87" s="94">
        <f t="shared" si="8"/>
        <v>14600</v>
      </c>
      <c r="J87" s="94">
        <f t="shared" si="8"/>
        <v>33000</v>
      </c>
      <c r="K87" s="94">
        <f t="shared" si="8"/>
        <v>85000</v>
      </c>
      <c r="L87" s="94">
        <f t="shared" si="8"/>
        <v>22670</v>
      </c>
      <c r="M87" s="94">
        <f t="shared" si="8"/>
        <v>174350</v>
      </c>
      <c r="N87" s="94">
        <f t="shared" si="8"/>
        <v>352670</v>
      </c>
      <c r="O87" s="76" t="s">
        <v>17</v>
      </c>
      <c r="P87" s="92"/>
      <c r="Q87" s="63">
        <f>N56+N57+N61+N66+N76+N79+N81+N84</f>
        <v>352670</v>
      </c>
      <c r="R87" s="63">
        <f t="shared" ref="R87:R88" si="9">N87-Q87</f>
        <v>0</v>
      </c>
      <c r="S87" s="55"/>
      <c r="T87" s="55"/>
      <c r="U87" s="55"/>
      <c r="V87" s="55"/>
      <c r="W87" s="55"/>
      <c r="X87" s="55"/>
    </row>
    <row r="88" spans="1:24" ht="33.75" customHeight="1">
      <c r="A88" s="65"/>
      <c r="B88" s="396"/>
      <c r="C88" s="396"/>
      <c r="D88" s="396"/>
      <c r="E88" s="396"/>
      <c r="F88" s="396"/>
      <c r="G88" s="90">
        <f>SUM(G70+G77)</f>
        <v>3000</v>
      </c>
      <c r="H88" s="90">
        <f t="shared" ref="H88:N88" si="10">SUM(H70+H77)</f>
        <v>3400</v>
      </c>
      <c r="I88" s="90">
        <f t="shared" si="10"/>
        <v>2800</v>
      </c>
      <c r="J88" s="90">
        <f t="shared" si="10"/>
        <v>224</v>
      </c>
      <c r="K88" s="90">
        <f t="shared" si="10"/>
        <v>30000</v>
      </c>
      <c r="L88" s="90">
        <f t="shared" si="10"/>
        <v>28000</v>
      </c>
      <c r="M88" s="90">
        <f t="shared" si="10"/>
        <v>2250</v>
      </c>
      <c r="N88" s="90">
        <f t="shared" si="10"/>
        <v>69674</v>
      </c>
      <c r="O88" s="76" t="s">
        <v>70</v>
      </c>
      <c r="P88" s="92"/>
      <c r="Q88" s="63">
        <f>N70+N77</f>
        <v>69674</v>
      </c>
      <c r="R88" s="63">
        <f t="shared" si="9"/>
        <v>0</v>
      </c>
      <c r="S88" s="55"/>
      <c r="T88" s="55"/>
      <c r="U88" s="55"/>
      <c r="V88" s="55"/>
      <c r="W88" s="55"/>
      <c r="X88" s="55"/>
    </row>
    <row r="89" spans="1:24" ht="16.5" customHeight="1">
      <c r="A89" s="65"/>
      <c r="B89" s="204">
        <v>1</v>
      </c>
      <c r="C89" s="204">
        <v>2</v>
      </c>
      <c r="D89" s="204">
        <v>3</v>
      </c>
      <c r="E89" s="204">
        <v>4</v>
      </c>
      <c r="F89" s="204">
        <v>5</v>
      </c>
      <c r="G89" s="205">
        <v>6</v>
      </c>
      <c r="H89" s="205">
        <v>7</v>
      </c>
      <c r="I89" s="205">
        <v>8</v>
      </c>
      <c r="J89" s="205">
        <v>9</v>
      </c>
      <c r="K89" s="205">
        <v>10</v>
      </c>
      <c r="L89" s="205">
        <v>11</v>
      </c>
      <c r="M89" s="205">
        <v>12</v>
      </c>
      <c r="N89" s="205">
        <v>13</v>
      </c>
      <c r="O89" s="206">
        <v>14</v>
      </c>
      <c r="P89" s="199">
        <v>15</v>
      </c>
      <c r="Q89" s="63"/>
      <c r="R89" s="63"/>
      <c r="S89" s="55"/>
      <c r="T89" s="55"/>
      <c r="U89" s="55"/>
      <c r="V89" s="55"/>
      <c r="W89" s="55"/>
      <c r="X89" s="55"/>
    </row>
    <row r="90" spans="1:24" ht="17.45" customHeight="1">
      <c r="A90" s="65"/>
      <c r="B90" s="406" t="s">
        <v>86</v>
      </c>
      <c r="C90" s="406"/>
      <c r="D90" s="406"/>
      <c r="E90" s="406"/>
      <c r="F90" s="406"/>
      <c r="G90" s="406"/>
      <c r="H90" s="406"/>
      <c r="I90" s="406"/>
      <c r="J90" s="406"/>
      <c r="K90" s="406"/>
      <c r="L90" s="406"/>
      <c r="M90" s="406"/>
      <c r="N90" s="406"/>
      <c r="O90" s="95"/>
      <c r="P90" s="95"/>
      <c r="Q90" s="55"/>
      <c r="R90" s="55"/>
      <c r="S90" s="55"/>
      <c r="T90" s="55"/>
      <c r="U90" s="55"/>
      <c r="V90" s="55"/>
      <c r="W90" s="55"/>
      <c r="X90" s="55"/>
    </row>
    <row r="91" spans="1:24" ht="23.25" customHeight="1">
      <c r="A91" s="65"/>
      <c r="B91" s="423">
        <v>59</v>
      </c>
      <c r="C91" s="375" t="s">
        <v>215</v>
      </c>
      <c r="D91" s="421" t="s">
        <v>330</v>
      </c>
      <c r="E91" s="375" t="s">
        <v>216</v>
      </c>
      <c r="F91" s="177" t="s">
        <v>224</v>
      </c>
      <c r="G91" s="85">
        <v>1250</v>
      </c>
      <c r="H91" s="85">
        <v>500</v>
      </c>
      <c r="I91" s="85">
        <v>600</v>
      </c>
      <c r="J91" s="85">
        <v>2200</v>
      </c>
      <c r="K91" s="85">
        <v>2000</v>
      </c>
      <c r="L91" s="85"/>
      <c r="M91" s="85">
        <v>4400</v>
      </c>
      <c r="N91" s="85">
        <f>SUM(G91:M91)</f>
        <v>10950</v>
      </c>
      <c r="O91" s="74" t="s">
        <v>17</v>
      </c>
      <c r="P91" s="95" t="s">
        <v>345</v>
      </c>
      <c r="Q91" s="55"/>
      <c r="R91" s="55"/>
      <c r="S91" s="55"/>
      <c r="T91" s="55"/>
      <c r="U91" s="55"/>
      <c r="V91" s="55"/>
      <c r="W91" s="55"/>
      <c r="X91" s="55"/>
    </row>
    <row r="92" spans="1:24" ht="23.25" customHeight="1">
      <c r="A92" s="65"/>
      <c r="B92" s="424"/>
      <c r="C92" s="376"/>
      <c r="D92" s="422"/>
      <c r="E92" s="376"/>
      <c r="F92" s="166">
        <v>3</v>
      </c>
      <c r="G92" s="84"/>
      <c r="H92" s="84"/>
      <c r="I92" s="84"/>
      <c r="J92" s="84"/>
      <c r="K92" s="84">
        <v>3000</v>
      </c>
      <c r="L92" s="84"/>
      <c r="M92" s="84">
        <v>6600</v>
      </c>
      <c r="N92" s="84">
        <f>SUM(G92:M92)</f>
        <v>9600</v>
      </c>
      <c r="O92" s="66" t="s">
        <v>59</v>
      </c>
      <c r="P92" s="95"/>
      <c r="Q92" s="55"/>
      <c r="R92" s="55"/>
      <c r="S92" s="55"/>
      <c r="T92" s="55"/>
      <c r="U92" s="55"/>
      <c r="V92" s="55"/>
      <c r="W92" s="55"/>
      <c r="X92" s="55"/>
    </row>
    <row r="93" spans="1:24" ht="23.25" customHeight="1">
      <c r="A93" s="65"/>
      <c r="B93" s="162">
        <v>60</v>
      </c>
      <c r="C93" s="17" t="s">
        <v>126</v>
      </c>
      <c r="D93" s="17" t="s">
        <v>206</v>
      </c>
      <c r="E93" s="161" t="s">
        <v>205</v>
      </c>
      <c r="F93" s="17">
        <v>2</v>
      </c>
      <c r="G93" s="98">
        <v>0</v>
      </c>
      <c r="H93" s="98">
        <v>0</v>
      </c>
      <c r="I93" s="98">
        <v>0</v>
      </c>
      <c r="J93" s="98">
        <v>0</v>
      </c>
      <c r="K93" s="98">
        <v>3500</v>
      </c>
      <c r="L93" s="98">
        <v>35000</v>
      </c>
      <c r="M93" s="98">
        <v>5500</v>
      </c>
      <c r="N93" s="98">
        <f t="shared" ref="N93" si="11">SUM(G93:M93)</f>
        <v>44000</v>
      </c>
      <c r="O93" s="66" t="s">
        <v>59</v>
      </c>
      <c r="P93" s="95"/>
      <c r="Q93" s="55"/>
      <c r="R93" s="55"/>
      <c r="S93" s="55"/>
      <c r="T93" s="55"/>
      <c r="U93" s="55"/>
      <c r="V93" s="55"/>
      <c r="W93" s="55"/>
      <c r="X93" s="55"/>
    </row>
    <row r="94" spans="1:24" ht="35.25" customHeight="1">
      <c r="A94" s="65"/>
      <c r="B94" s="96">
        <v>61</v>
      </c>
      <c r="C94" s="17" t="s">
        <v>126</v>
      </c>
      <c r="D94" s="17" t="s">
        <v>207</v>
      </c>
      <c r="E94" s="17" t="s">
        <v>208</v>
      </c>
      <c r="F94" s="96">
        <v>2</v>
      </c>
      <c r="G94" s="97">
        <v>0</v>
      </c>
      <c r="H94" s="97">
        <v>0</v>
      </c>
      <c r="I94" s="97">
        <v>0</v>
      </c>
      <c r="J94" s="97">
        <v>0</v>
      </c>
      <c r="K94" s="98">
        <v>5000</v>
      </c>
      <c r="L94" s="98">
        <v>35000</v>
      </c>
      <c r="M94" s="98">
        <v>8800</v>
      </c>
      <c r="N94" s="98">
        <f>SUM(G94:M94)</f>
        <v>48800</v>
      </c>
      <c r="O94" s="66" t="s">
        <v>59</v>
      </c>
      <c r="P94" s="99"/>
      <c r="Q94" s="54" t="s">
        <v>217</v>
      </c>
      <c r="R94" s="55"/>
      <c r="S94" s="55"/>
      <c r="T94" s="55"/>
      <c r="U94" s="55"/>
      <c r="V94" s="55"/>
      <c r="W94" s="55"/>
      <c r="X94" s="55"/>
    </row>
    <row r="95" spans="1:24" ht="35.25" customHeight="1">
      <c r="A95" s="65"/>
      <c r="B95" s="162">
        <v>62</v>
      </c>
      <c r="C95" s="17" t="s">
        <v>199</v>
      </c>
      <c r="D95" s="17" t="s">
        <v>200</v>
      </c>
      <c r="E95" s="17" t="s">
        <v>201</v>
      </c>
      <c r="F95" s="17" t="s">
        <v>71</v>
      </c>
      <c r="G95" s="98">
        <v>2000</v>
      </c>
      <c r="H95" s="98">
        <v>1200</v>
      </c>
      <c r="I95" s="98">
        <v>5000</v>
      </c>
      <c r="J95" s="98">
        <v>4400</v>
      </c>
      <c r="K95" s="98">
        <v>15000</v>
      </c>
      <c r="L95" s="98">
        <v>13000</v>
      </c>
      <c r="M95" s="98">
        <v>2200</v>
      </c>
      <c r="N95" s="98">
        <f t="shared" ref="N95" si="12">SUM(G95:M95)</f>
        <v>42800</v>
      </c>
      <c r="O95" s="66" t="s">
        <v>59</v>
      </c>
      <c r="P95" s="99"/>
      <c r="Q95" s="54"/>
      <c r="R95" s="55"/>
      <c r="S95" s="55"/>
      <c r="T95" s="55"/>
      <c r="U95" s="55"/>
      <c r="V95" s="55"/>
      <c r="W95" s="55"/>
      <c r="X95" s="55"/>
    </row>
    <row r="96" spans="1:24" ht="42.75" customHeight="1">
      <c r="A96" s="65"/>
      <c r="B96" s="17">
        <v>63</v>
      </c>
      <c r="C96" s="17" t="s">
        <v>204</v>
      </c>
      <c r="D96" s="17" t="s">
        <v>317</v>
      </c>
      <c r="E96" s="17" t="s">
        <v>202</v>
      </c>
      <c r="F96" s="17" t="s">
        <v>71</v>
      </c>
      <c r="G96" s="98">
        <v>1250</v>
      </c>
      <c r="H96" s="98">
        <v>900</v>
      </c>
      <c r="I96" s="98">
        <v>5000</v>
      </c>
      <c r="J96" s="98">
        <v>2750</v>
      </c>
      <c r="K96" s="98">
        <v>11250</v>
      </c>
      <c r="L96" s="98">
        <v>13000</v>
      </c>
      <c r="M96" s="98">
        <v>13750</v>
      </c>
      <c r="N96" s="98">
        <f t="shared" ref="N96" si="13">SUM(G96:M96)</f>
        <v>47900</v>
      </c>
      <c r="O96" s="66" t="s">
        <v>59</v>
      </c>
      <c r="P96" s="100"/>
      <c r="Q96" s="54" t="s">
        <v>203</v>
      </c>
      <c r="R96" s="55"/>
      <c r="S96" s="55"/>
      <c r="T96" s="55"/>
      <c r="U96" s="55"/>
      <c r="V96" s="55"/>
      <c r="W96" s="55"/>
      <c r="X96" s="55"/>
    </row>
    <row r="97" spans="1:24" s="53" customFormat="1" ht="22.5">
      <c r="A97" s="65"/>
      <c r="B97" s="419">
        <v>64</v>
      </c>
      <c r="C97" s="375" t="s">
        <v>26</v>
      </c>
      <c r="D97" s="375" t="s">
        <v>27</v>
      </c>
      <c r="E97" s="375" t="s">
        <v>187</v>
      </c>
      <c r="F97" s="166" t="s">
        <v>224</v>
      </c>
      <c r="G97" s="85">
        <v>5250</v>
      </c>
      <c r="H97" s="85">
        <v>2300</v>
      </c>
      <c r="I97" s="85">
        <v>2000</v>
      </c>
      <c r="J97" s="85">
        <v>11550</v>
      </c>
      <c r="K97" s="85">
        <v>10500</v>
      </c>
      <c r="L97" s="85"/>
      <c r="M97" s="85">
        <v>23100</v>
      </c>
      <c r="N97" s="85">
        <f>SUM(G97:M97)</f>
        <v>54700</v>
      </c>
      <c r="O97" s="74" t="s">
        <v>17</v>
      </c>
      <c r="P97" s="50"/>
      <c r="Q97" s="54"/>
      <c r="R97" s="55"/>
      <c r="S97" s="55"/>
      <c r="T97" s="55"/>
      <c r="U97" s="55"/>
      <c r="V97" s="55"/>
      <c r="W97" s="55"/>
      <c r="X97" s="55"/>
    </row>
    <row r="98" spans="1:24" s="53" customFormat="1" ht="33.75">
      <c r="A98" s="65"/>
      <c r="B98" s="420"/>
      <c r="C98" s="376"/>
      <c r="D98" s="376"/>
      <c r="E98" s="376"/>
      <c r="F98" s="166">
        <v>2</v>
      </c>
      <c r="G98" s="84"/>
      <c r="H98" s="84"/>
      <c r="I98" s="84"/>
      <c r="J98" s="84"/>
      <c r="K98" s="84">
        <v>10500</v>
      </c>
      <c r="L98" s="84"/>
      <c r="M98" s="84">
        <v>23100</v>
      </c>
      <c r="N98" s="84">
        <f>SUM(G98:M98)</f>
        <v>33600</v>
      </c>
      <c r="O98" s="66" t="s">
        <v>59</v>
      </c>
      <c r="P98" s="50"/>
      <c r="Q98" s="54"/>
      <c r="R98" s="55"/>
      <c r="S98" s="55"/>
      <c r="T98" s="55"/>
      <c r="U98" s="55"/>
      <c r="V98" s="55"/>
      <c r="W98" s="55"/>
      <c r="X98" s="55"/>
    </row>
    <row r="99" spans="1:24" ht="33.75">
      <c r="A99" s="65"/>
      <c r="B99" s="395" t="s">
        <v>31</v>
      </c>
      <c r="C99" s="395"/>
      <c r="D99" s="395"/>
      <c r="E99" s="395"/>
      <c r="F99" s="395"/>
      <c r="G99" s="101">
        <f>I96+I95+I94+I93</f>
        <v>10000</v>
      </c>
      <c r="H99" s="101">
        <f t="shared" ref="H99:J99" si="14">H93+H94+H95+H96</f>
        <v>2100</v>
      </c>
      <c r="I99" s="101">
        <f t="shared" si="14"/>
        <v>10000</v>
      </c>
      <c r="J99" s="101">
        <f t="shared" si="14"/>
        <v>7150</v>
      </c>
      <c r="K99" s="101">
        <f>K93+K94+K95+K96+K98+K92</f>
        <v>48250</v>
      </c>
      <c r="L99" s="101">
        <f>L93+L94+L95+L96+L98</f>
        <v>96000</v>
      </c>
      <c r="M99" s="101">
        <f>M93+M94+M95+M96+M98+M92</f>
        <v>59950</v>
      </c>
      <c r="N99" s="101">
        <f>N93+N94+N95+N96+N98+N92</f>
        <v>226700</v>
      </c>
      <c r="O99" s="75" t="s">
        <v>59</v>
      </c>
      <c r="P99" s="102"/>
      <c r="Q99" s="55" t="e">
        <f>N94+#REF!+N96+#REF!</f>
        <v>#REF!</v>
      </c>
      <c r="R99" s="63" t="e">
        <f>N99-Q99</f>
        <v>#REF!</v>
      </c>
      <c r="S99" s="55"/>
      <c r="T99" s="55"/>
      <c r="U99" s="55"/>
      <c r="V99" s="55"/>
      <c r="W99" s="55"/>
      <c r="X99" s="55"/>
    </row>
    <row r="100" spans="1:24" ht="22.5">
      <c r="A100" s="65"/>
      <c r="B100" s="103"/>
      <c r="C100" s="412"/>
      <c r="D100" s="413"/>
      <c r="E100" s="413"/>
      <c r="F100" s="414"/>
      <c r="G100" s="101">
        <f t="shared" ref="G100:N100" si="15">G91+G97</f>
        <v>6500</v>
      </c>
      <c r="H100" s="101">
        <f t="shared" si="15"/>
        <v>2800</v>
      </c>
      <c r="I100" s="101">
        <f t="shared" si="15"/>
        <v>2600</v>
      </c>
      <c r="J100" s="101">
        <f t="shared" si="15"/>
        <v>13750</v>
      </c>
      <c r="K100" s="101">
        <f t="shared" si="15"/>
        <v>12500</v>
      </c>
      <c r="L100" s="101">
        <f t="shared" si="15"/>
        <v>0</v>
      </c>
      <c r="M100" s="101">
        <f t="shared" si="15"/>
        <v>27500</v>
      </c>
      <c r="N100" s="101">
        <f t="shared" si="15"/>
        <v>65650</v>
      </c>
      <c r="O100" s="75" t="s">
        <v>17</v>
      </c>
      <c r="P100" s="102"/>
      <c r="Q100" s="63" t="e">
        <f>N97+#REF!</f>
        <v>#REF!</v>
      </c>
      <c r="R100" s="63" t="e">
        <f>N100-Q100</f>
        <v>#REF!</v>
      </c>
      <c r="S100" s="55"/>
      <c r="T100" s="55"/>
      <c r="U100" s="55"/>
      <c r="V100" s="55"/>
      <c r="W100" s="55"/>
      <c r="X100" s="55"/>
    </row>
    <row r="101" spans="1:24">
      <c r="A101" s="65"/>
      <c r="B101" s="200"/>
      <c r="C101" s="201"/>
      <c r="D101" s="202"/>
      <c r="E101" s="202"/>
      <c r="F101" s="203"/>
      <c r="G101" s="101"/>
      <c r="H101" s="101"/>
      <c r="I101" s="101"/>
      <c r="J101" s="101"/>
      <c r="K101" s="101"/>
      <c r="L101" s="101"/>
      <c r="M101" s="101"/>
      <c r="N101" s="101"/>
      <c r="O101" s="75"/>
      <c r="P101" s="102"/>
      <c r="Q101" s="63"/>
      <c r="R101" s="63"/>
      <c r="S101" s="55"/>
      <c r="T101" s="55"/>
      <c r="U101" s="55"/>
      <c r="V101" s="55"/>
      <c r="W101" s="55"/>
      <c r="X101" s="55"/>
    </row>
    <row r="102" spans="1:24" ht="33.75">
      <c r="A102" s="65"/>
      <c r="B102" s="104">
        <v>65</v>
      </c>
      <c r="C102" s="104" t="s">
        <v>371</v>
      </c>
      <c r="D102" s="107" t="s">
        <v>373</v>
      </c>
      <c r="E102" s="82" t="s">
        <v>372</v>
      </c>
      <c r="F102" s="107">
        <v>50</v>
      </c>
      <c r="G102" s="108"/>
      <c r="H102" s="108"/>
      <c r="I102" s="108"/>
      <c r="J102" s="108"/>
      <c r="K102" s="108">
        <v>262500</v>
      </c>
      <c r="L102" s="108">
        <v>0</v>
      </c>
      <c r="M102" s="108">
        <v>254450</v>
      </c>
      <c r="N102" s="108">
        <f>SUM(G102:M102)</f>
        <v>516950</v>
      </c>
      <c r="O102" s="82" t="s">
        <v>374</v>
      </c>
      <c r="P102" s="71"/>
      <c r="Q102" s="63"/>
      <c r="R102" s="63"/>
      <c r="S102" s="55"/>
      <c r="T102" s="55"/>
      <c r="U102" s="55"/>
      <c r="V102" s="55"/>
      <c r="W102" s="55"/>
      <c r="X102" s="55"/>
    </row>
    <row r="103" spans="1:24" ht="16.5" customHeight="1">
      <c r="A103" s="65"/>
      <c r="B103" s="104"/>
      <c r="C103" s="105" t="s">
        <v>213</v>
      </c>
      <c r="D103" s="106"/>
      <c r="E103" s="106"/>
      <c r="F103" s="107"/>
      <c r="G103" s="108"/>
      <c r="H103" s="108"/>
      <c r="I103" s="108"/>
      <c r="J103" s="108"/>
      <c r="K103" s="108"/>
      <c r="L103" s="108"/>
      <c r="M103" s="108"/>
      <c r="N103" s="108"/>
      <c r="O103" s="82"/>
      <c r="P103" s="71"/>
      <c r="Q103" s="55"/>
      <c r="R103" s="55"/>
      <c r="S103" s="55"/>
      <c r="T103" s="55"/>
      <c r="U103" s="55"/>
      <c r="V103" s="55"/>
      <c r="W103" s="55"/>
      <c r="X103" s="55"/>
    </row>
    <row r="104" spans="1:24" ht="26.25" customHeight="1">
      <c r="A104" s="65"/>
      <c r="B104" s="165">
        <v>66</v>
      </c>
      <c r="C104" s="70" t="s">
        <v>212</v>
      </c>
      <c r="D104" s="70" t="s">
        <v>318</v>
      </c>
      <c r="E104" s="70" t="s">
        <v>160</v>
      </c>
      <c r="F104" s="71" t="s">
        <v>231</v>
      </c>
      <c r="G104" s="109">
        <v>0</v>
      </c>
      <c r="H104" s="109">
        <v>0</v>
      </c>
      <c r="I104" s="109">
        <v>0</v>
      </c>
      <c r="J104" s="109">
        <v>0</v>
      </c>
      <c r="K104" s="109">
        <v>91000</v>
      </c>
      <c r="L104" s="109">
        <v>0</v>
      </c>
      <c r="M104" s="109">
        <v>0</v>
      </c>
      <c r="N104" s="109">
        <f t="shared" ref="N104:N110" si="16">SUM(G104:M104)</f>
        <v>91000</v>
      </c>
      <c r="O104" s="163"/>
      <c r="P104" s="81"/>
      <c r="Q104" s="55"/>
      <c r="R104" s="55"/>
      <c r="S104" s="55"/>
      <c r="T104" s="55"/>
      <c r="U104" s="55"/>
      <c r="V104" s="55"/>
      <c r="W104" s="55"/>
      <c r="X104" s="55"/>
    </row>
    <row r="105" spans="1:24" ht="26.25" customHeight="1">
      <c r="A105" s="65"/>
      <c r="B105" s="71">
        <v>67</v>
      </c>
      <c r="C105" s="70" t="s">
        <v>210</v>
      </c>
      <c r="D105" s="73" t="s">
        <v>319</v>
      </c>
      <c r="E105" s="70" t="s">
        <v>160</v>
      </c>
      <c r="F105" s="71" t="s">
        <v>45</v>
      </c>
      <c r="G105" s="109">
        <v>0</v>
      </c>
      <c r="H105" s="109">
        <v>0</v>
      </c>
      <c r="I105" s="109">
        <v>0</v>
      </c>
      <c r="J105" s="109">
        <v>0</v>
      </c>
      <c r="K105" s="109">
        <v>38500</v>
      </c>
      <c r="L105" s="109">
        <v>0</v>
      </c>
      <c r="M105" s="109">
        <v>0</v>
      </c>
      <c r="N105" s="109">
        <f t="shared" si="16"/>
        <v>38500</v>
      </c>
      <c r="O105" s="80"/>
      <c r="P105" s="81"/>
      <c r="Q105" s="55"/>
      <c r="R105" s="55"/>
      <c r="S105" s="55"/>
      <c r="T105" s="55"/>
      <c r="U105" s="55"/>
      <c r="V105" s="55"/>
      <c r="W105" s="55"/>
      <c r="X105" s="55"/>
    </row>
    <row r="106" spans="1:24" ht="22.5">
      <c r="A106" s="65"/>
      <c r="B106" s="71">
        <v>68</v>
      </c>
      <c r="C106" s="70" t="s">
        <v>210</v>
      </c>
      <c r="D106" s="70" t="s">
        <v>320</v>
      </c>
      <c r="E106" s="70" t="s">
        <v>160</v>
      </c>
      <c r="F106" s="71" t="s">
        <v>45</v>
      </c>
      <c r="G106" s="109">
        <v>0</v>
      </c>
      <c r="H106" s="109">
        <v>0</v>
      </c>
      <c r="I106" s="109">
        <v>0</v>
      </c>
      <c r="J106" s="109">
        <v>0</v>
      </c>
      <c r="K106" s="109">
        <v>38500</v>
      </c>
      <c r="L106" s="109">
        <v>0</v>
      </c>
      <c r="M106" s="109">
        <v>0</v>
      </c>
      <c r="N106" s="109">
        <f t="shared" si="16"/>
        <v>38500</v>
      </c>
      <c r="O106" s="80"/>
      <c r="P106" s="81"/>
      <c r="Q106" s="55"/>
      <c r="R106" s="55"/>
      <c r="S106" s="55"/>
      <c r="T106" s="55"/>
      <c r="U106" s="55"/>
      <c r="V106" s="55"/>
      <c r="W106" s="55"/>
      <c r="X106" s="55"/>
    </row>
    <row r="107" spans="1:24" ht="22.5">
      <c r="A107" s="65"/>
      <c r="B107" s="71">
        <v>69</v>
      </c>
      <c r="C107" s="70" t="s">
        <v>210</v>
      </c>
      <c r="D107" s="70" t="s">
        <v>321</v>
      </c>
      <c r="E107" s="70"/>
      <c r="F107" s="71" t="s">
        <v>325</v>
      </c>
      <c r="G107" s="109">
        <v>0</v>
      </c>
      <c r="H107" s="109">
        <v>0</v>
      </c>
      <c r="I107" s="109">
        <v>0</v>
      </c>
      <c r="J107" s="109">
        <v>0</v>
      </c>
      <c r="K107" s="109">
        <v>98000</v>
      </c>
      <c r="L107" s="109">
        <v>0</v>
      </c>
      <c r="M107" s="109">
        <v>0</v>
      </c>
      <c r="N107" s="109">
        <f t="shared" si="16"/>
        <v>98000</v>
      </c>
      <c r="O107" s="80"/>
      <c r="P107" s="81"/>
      <c r="Q107" s="55"/>
      <c r="R107" s="55"/>
      <c r="S107" s="55"/>
      <c r="T107" s="55"/>
      <c r="U107" s="55"/>
      <c r="V107" s="55"/>
      <c r="W107" s="55"/>
      <c r="X107" s="55"/>
    </row>
    <row r="108" spans="1:24" ht="22.5">
      <c r="A108" s="65"/>
      <c r="B108" s="71">
        <v>70</v>
      </c>
      <c r="C108" s="70" t="s">
        <v>210</v>
      </c>
      <c r="D108" s="70" t="s">
        <v>322</v>
      </c>
      <c r="E108" s="70"/>
      <c r="F108" s="71" t="s">
        <v>326</v>
      </c>
      <c r="G108" s="109">
        <v>0</v>
      </c>
      <c r="H108" s="109">
        <v>0</v>
      </c>
      <c r="I108" s="109">
        <v>0</v>
      </c>
      <c r="J108" s="109">
        <v>0</v>
      </c>
      <c r="K108" s="109">
        <v>38500</v>
      </c>
      <c r="L108" s="109">
        <v>0</v>
      </c>
      <c r="M108" s="109">
        <v>0</v>
      </c>
      <c r="N108" s="109">
        <f t="shared" si="16"/>
        <v>38500</v>
      </c>
      <c r="O108" s="80"/>
      <c r="P108" s="81"/>
      <c r="Q108" s="55"/>
      <c r="R108" s="55"/>
      <c r="S108" s="55"/>
      <c r="T108" s="55"/>
      <c r="U108" s="55"/>
      <c r="V108" s="55"/>
      <c r="W108" s="55"/>
      <c r="X108" s="55"/>
    </row>
    <row r="109" spans="1:24" ht="22.5">
      <c r="A109" s="65"/>
      <c r="B109" s="71">
        <v>71</v>
      </c>
      <c r="C109" s="70" t="s">
        <v>323</v>
      </c>
      <c r="D109" s="70" t="s">
        <v>324</v>
      </c>
      <c r="E109" s="70"/>
      <c r="F109" s="71" t="s">
        <v>40</v>
      </c>
      <c r="G109" s="109">
        <v>0</v>
      </c>
      <c r="H109" s="109">
        <v>0</v>
      </c>
      <c r="I109" s="109">
        <v>0</v>
      </c>
      <c r="J109" s="109">
        <v>0</v>
      </c>
      <c r="K109" s="109">
        <v>45500</v>
      </c>
      <c r="L109" s="109">
        <v>0</v>
      </c>
      <c r="M109" s="109">
        <v>0</v>
      </c>
      <c r="N109" s="109">
        <f t="shared" si="16"/>
        <v>45500</v>
      </c>
      <c r="O109" s="80"/>
      <c r="P109" s="81"/>
      <c r="Q109" s="55"/>
      <c r="R109" s="55"/>
      <c r="S109" s="55"/>
      <c r="T109" s="55"/>
      <c r="U109" s="55"/>
      <c r="V109" s="55"/>
      <c r="W109" s="55"/>
      <c r="X109" s="55"/>
    </row>
    <row r="110" spans="1:24" ht="22.5">
      <c r="A110" s="65"/>
      <c r="B110" s="71">
        <v>72</v>
      </c>
      <c r="C110" s="70" t="s">
        <v>210</v>
      </c>
      <c r="D110" s="70" t="s">
        <v>211</v>
      </c>
      <c r="E110" s="70" t="s">
        <v>160</v>
      </c>
      <c r="F110" s="71" t="s">
        <v>40</v>
      </c>
      <c r="G110" s="109">
        <v>0</v>
      </c>
      <c r="H110" s="109">
        <v>0</v>
      </c>
      <c r="I110" s="109">
        <v>0</v>
      </c>
      <c r="J110" s="109">
        <v>0</v>
      </c>
      <c r="K110" s="109">
        <v>98000</v>
      </c>
      <c r="L110" s="109">
        <v>0</v>
      </c>
      <c r="M110" s="109">
        <v>0</v>
      </c>
      <c r="N110" s="109">
        <f t="shared" si="16"/>
        <v>98000</v>
      </c>
      <c r="O110" s="80"/>
      <c r="P110" s="81"/>
      <c r="Q110" s="55"/>
      <c r="R110" s="55"/>
      <c r="S110" s="55"/>
      <c r="T110" s="55"/>
      <c r="U110" s="55"/>
      <c r="V110" s="55"/>
      <c r="W110" s="55"/>
      <c r="X110" s="55"/>
    </row>
    <row r="111" spans="1:24" ht="15.75" customHeight="1">
      <c r="A111" s="65"/>
      <c r="B111" s="103"/>
      <c r="C111" s="110" t="s">
        <v>214</v>
      </c>
      <c r="D111" s="111"/>
      <c r="E111" s="111"/>
      <c r="F111" s="112"/>
      <c r="G111" s="101"/>
      <c r="H111" s="101"/>
      <c r="I111" s="101"/>
      <c r="J111" s="101"/>
      <c r="K111" s="101">
        <f>K105+K106+K110+K104+K107+K108+K109</f>
        <v>448000</v>
      </c>
      <c r="L111" s="101">
        <f>L105+L106+L110+L104</f>
        <v>0</v>
      </c>
      <c r="M111" s="101">
        <f>M105+M106+M110+M104</f>
        <v>0</v>
      </c>
      <c r="N111" s="101">
        <f>N105+N106+N110+N104+N107+N108+N109</f>
        <v>448000</v>
      </c>
      <c r="O111" s="75"/>
      <c r="P111" s="102"/>
      <c r="Q111" s="55"/>
      <c r="R111" s="55"/>
      <c r="S111" s="55"/>
      <c r="T111" s="55"/>
      <c r="U111" s="55"/>
      <c r="V111" s="55"/>
      <c r="W111" s="55"/>
      <c r="X111" s="55"/>
    </row>
    <row r="112" spans="1:24" ht="33.75">
      <c r="A112" s="65"/>
      <c r="B112" s="396" t="s">
        <v>49</v>
      </c>
      <c r="C112" s="396"/>
      <c r="D112" s="396"/>
      <c r="E112" s="396"/>
      <c r="F112" s="396"/>
      <c r="G112" s="90">
        <f>D938-D938</f>
        <v>0</v>
      </c>
      <c r="H112" s="90">
        <f t="shared" ref="H112:N112" si="17">H47+H86+H99</f>
        <v>9900</v>
      </c>
      <c r="I112" s="90">
        <f t="shared" si="17"/>
        <v>19200</v>
      </c>
      <c r="J112" s="90">
        <f t="shared" si="17"/>
        <v>42350</v>
      </c>
      <c r="K112" s="90">
        <f t="shared" si="17"/>
        <v>210550</v>
      </c>
      <c r="L112" s="90">
        <f t="shared" si="17"/>
        <v>177400</v>
      </c>
      <c r="M112" s="90">
        <f t="shared" si="17"/>
        <v>346500</v>
      </c>
      <c r="N112" s="90">
        <f t="shared" si="17"/>
        <v>828850</v>
      </c>
      <c r="O112" s="76" t="s">
        <v>59</v>
      </c>
      <c r="P112" s="92"/>
      <c r="Q112" s="63"/>
      <c r="R112" s="55"/>
      <c r="S112" s="55"/>
      <c r="T112" s="58"/>
      <c r="U112" s="55"/>
      <c r="V112" s="55"/>
      <c r="W112" s="55"/>
      <c r="X112" s="55"/>
    </row>
    <row r="113" spans="1:24" ht="22.5">
      <c r="A113" s="65"/>
      <c r="B113" s="396"/>
      <c r="C113" s="396"/>
      <c r="D113" s="396"/>
      <c r="E113" s="396"/>
      <c r="F113" s="396"/>
      <c r="G113" s="113">
        <f>SUM(G48+G87+G100)</f>
        <v>36000</v>
      </c>
      <c r="H113" s="113">
        <f>SUM(H48+H87+H100)</f>
        <v>16700</v>
      </c>
      <c r="I113" s="113">
        <f>SUM(I48+I87+I100)</f>
        <v>24540</v>
      </c>
      <c r="J113" s="113">
        <f>SUM(J48+J87+J100)</f>
        <v>77000</v>
      </c>
      <c r="K113" s="113">
        <f>SUM(K48+K87+K100+K102)</f>
        <v>450250</v>
      </c>
      <c r="L113" s="113">
        <f>SUM(L48+L87+L100)</f>
        <v>35580</v>
      </c>
      <c r="M113" s="113">
        <f>SUM(M48+M87+M100+M102)</f>
        <v>661450</v>
      </c>
      <c r="N113" s="113">
        <f>SUM(N48+N87+N100+N102)</f>
        <v>1301520</v>
      </c>
      <c r="O113" s="76" t="s">
        <v>17</v>
      </c>
      <c r="P113" s="92"/>
      <c r="Q113" s="63">
        <f>N48+N87+N100</f>
        <v>784570</v>
      </c>
      <c r="R113" s="63">
        <f>M113+L113+K113+J113+I113+H113+G113</f>
        <v>1301520</v>
      </c>
      <c r="S113" s="55"/>
      <c r="T113" s="55"/>
      <c r="U113" s="55"/>
      <c r="V113" s="55"/>
      <c r="W113" s="55"/>
      <c r="X113" s="55"/>
    </row>
    <row r="114" spans="1:24" ht="21" customHeight="1">
      <c r="A114" s="65"/>
      <c r="B114" s="396"/>
      <c r="C114" s="396"/>
      <c r="D114" s="396"/>
      <c r="E114" s="396"/>
      <c r="F114" s="396"/>
      <c r="G114" s="113">
        <f>G105+G106+G110+G107+G108+G109</f>
        <v>0</v>
      </c>
      <c r="H114" s="113">
        <f>H105+H106+H110+H107+H108+H109</f>
        <v>0</v>
      </c>
      <c r="I114" s="113">
        <f>I105+I106+I110+I107+I108+I109</f>
        <v>0</v>
      </c>
      <c r="J114" s="113">
        <f>J105+J106+J110+J107+J108+J109</f>
        <v>0</v>
      </c>
      <c r="K114" s="113">
        <f>K111</f>
        <v>448000</v>
      </c>
      <c r="L114" s="113">
        <f>L105+L106+L110+L107+L108+L109</f>
        <v>0</v>
      </c>
      <c r="M114" s="113">
        <f>M105+M106+M110+M107+M108+M109</f>
        <v>0</v>
      </c>
      <c r="N114" s="113">
        <f>SUM(G114:M114)</f>
        <v>448000</v>
      </c>
      <c r="O114" s="76" t="s">
        <v>218</v>
      </c>
      <c r="P114" s="92"/>
      <c r="Q114" s="55"/>
      <c r="R114" s="55"/>
      <c r="S114" s="55"/>
      <c r="T114" s="55"/>
      <c r="U114" s="55"/>
      <c r="V114" s="55"/>
      <c r="W114" s="55"/>
      <c r="X114" s="55"/>
    </row>
    <row r="115" spans="1:24" ht="22.5">
      <c r="A115" s="65"/>
      <c r="B115" s="397"/>
      <c r="C115" s="397"/>
      <c r="D115" s="397"/>
      <c r="E115" s="397"/>
      <c r="F115" s="397"/>
      <c r="G115" s="113">
        <f t="shared" ref="G115:N115" si="18">G88+G49</f>
        <v>9000</v>
      </c>
      <c r="H115" s="113">
        <f t="shared" si="18"/>
        <v>10000</v>
      </c>
      <c r="I115" s="113">
        <f t="shared" si="18"/>
        <v>9400</v>
      </c>
      <c r="J115" s="113">
        <f t="shared" si="18"/>
        <v>666</v>
      </c>
      <c r="K115" s="113">
        <f t="shared" si="18"/>
        <v>80200</v>
      </c>
      <c r="L115" s="113">
        <f t="shared" si="18"/>
        <v>72912</v>
      </c>
      <c r="M115" s="113">
        <f t="shared" si="18"/>
        <v>5835</v>
      </c>
      <c r="N115" s="113">
        <f t="shared" si="18"/>
        <v>188013</v>
      </c>
      <c r="O115" s="76" t="s">
        <v>70</v>
      </c>
      <c r="P115" s="92"/>
      <c r="Q115" s="64"/>
      <c r="R115" s="63"/>
      <c r="S115" s="55"/>
      <c r="T115" s="55"/>
      <c r="U115" s="55"/>
      <c r="V115" s="55"/>
      <c r="W115" s="55"/>
      <c r="X115" s="55"/>
    </row>
    <row r="116" spans="1:24">
      <c r="Q116" s="64"/>
      <c r="R116" s="60"/>
    </row>
    <row r="117" spans="1:24">
      <c r="Q117" s="64"/>
      <c r="R117" s="60"/>
    </row>
    <row r="118" spans="1:24">
      <c r="C118" t="s">
        <v>50</v>
      </c>
      <c r="F118" t="s">
        <v>51</v>
      </c>
      <c r="N118" t="s">
        <v>229</v>
      </c>
      <c r="Q118" s="64"/>
      <c r="R118" s="60"/>
      <c r="S118" s="60"/>
    </row>
    <row r="119" spans="1:24">
      <c r="Q119" s="64"/>
      <c r="R119" s="60"/>
    </row>
    <row r="120" spans="1:24">
      <c r="D120" s="126" t="s">
        <v>232</v>
      </c>
      <c r="N120" s="60"/>
      <c r="R120" s="6"/>
    </row>
    <row r="121" spans="1:24">
      <c r="D121" s="51" t="s">
        <v>198</v>
      </c>
      <c r="E121" s="51"/>
      <c r="F121" s="51"/>
      <c r="G121" s="120">
        <f>G113+H113</f>
        <v>52700</v>
      </c>
      <c r="H121" s="121"/>
      <c r="I121" s="127">
        <f>I113</f>
        <v>24540</v>
      </c>
      <c r="J121" s="127">
        <f>J113</f>
        <v>77000</v>
      </c>
      <c r="K121" s="127">
        <f>K113+L113+M113</f>
        <v>1147280</v>
      </c>
      <c r="L121" s="119"/>
      <c r="M121" s="119"/>
      <c r="N121" s="119"/>
      <c r="O121" s="119"/>
    </row>
    <row r="122" spans="1:24">
      <c r="D122" s="128" t="s">
        <v>233</v>
      </c>
      <c r="E122" s="53"/>
      <c r="F122" s="53"/>
      <c r="G122" s="122">
        <f>G112+H112</f>
        <v>9900</v>
      </c>
      <c r="H122" s="123"/>
      <c r="I122" s="124">
        <f>I112</f>
        <v>19200</v>
      </c>
      <c r="J122" s="124">
        <f>J112</f>
        <v>42350</v>
      </c>
      <c r="K122" s="124">
        <f>K112+L112+M112</f>
        <v>734450</v>
      </c>
      <c r="L122" s="121"/>
      <c r="M122" s="121"/>
      <c r="N122" s="121"/>
      <c r="O122" s="121"/>
      <c r="P122" s="51"/>
    </row>
    <row r="123" spans="1:24">
      <c r="D123" s="51"/>
      <c r="E123" s="51"/>
      <c r="F123" s="51"/>
      <c r="G123" s="120"/>
      <c r="H123" s="121"/>
      <c r="I123" s="121"/>
      <c r="J123" s="121"/>
      <c r="K123" s="121"/>
      <c r="L123" s="121"/>
      <c r="M123" s="121"/>
      <c r="N123" s="121"/>
      <c r="O123" s="121"/>
      <c r="P123" s="51"/>
    </row>
    <row r="124" spans="1:24">
      <c r="D124" s="51"/>
      <c r="E124" s="51"/>
      <c r="F124" s="51"/>
      <c r="G124" s="120"/>
      <c r="H124" s="120"/>
      <c r="I124" s="120"/>
      <c r="J124" s="120"/>
      <c r="K124" s="120"/>
      <c r="L124" s="120"/>
      <c r="M124" s="120"/>
      <c r="N124" s="121"/>
      <c r="O124" s="121"/>
      <c r="P124" s="51"/>
    </row>
    <row r="125" spans="1:24">
      <c r="D125" s="51"/>
      <c r="E125" s="51"/>
      <c r="F125" s="51"/>
      <c r="G125" s="120"/>
      <c r="H125" s="120"/>
      <c r="I125" s="120"/>
      <c r="J125" s="120"/>
      <c r="K125" s="120"/>
      <c r="L125" s="120"/>
      <c r="M125" s="120"/>
      <c r="N125" s="59"/>
      <c r="O125" s="119"/>
    </row>
    <row r="126" spans="1:24">
      <c r="E126" s="5"/>
      <c r="K126" s="59"/>
    </row>
    <row r="127" spans="1:24">
      <c r="D127" s="129" t="s">
        <v>161</v>
      </c>
      <c r="E127" s="129"/>
      <c r="F127" s="129">
        <v>212</v>
      </c>
      <c r="G127" s="129"/>
      <c r="H127" s="129"/>
      <c r="I127" s="129">
        <v>222</v>
      </c>
      <c r="J127" s="129">
        <v>226</v>
      </c>
      <c r="K127" s="129"/>
      <c r="L127" s="129"/>
      <c r="M127" s="129"/>
      <c r="N127" s="129">
        <v>290</v>
      </c>
      <c r="O127" s="132" t="s">
        <v>160</v>
      </c>
      <c r="P127" s="61"/>
    </row>
    <row r="128" spans="1:24">
      <c r="D128" s="129" t="s">
        <v>162</v>
      </c>
      <c r="E128" s="130"/>
      <c r="F128" s="129"/>
      <c r="G128" s="130"/>
      <c r="H128" s="130"/>
      <c r="I128" s="130"/>
      <c r="J128" s="130"/>
      <c r="K128" s="130"/>
      <c r="L128" s="130"/>
      <c r="M128" s="130"/>
      <c r="N128" s="130"/>
      <c r="O128" s="133">
        <f>N105</f>
        <v>38500</v>
      </c>
      <c r="P128" s="62"/>
    </row>
    <row r="129" spans="4:16">
      <c r="D129" s="129" t="s">
        <v>163</v>
      </c>
      <c r="E129" s="130"/>
      <c r="F129" s="130">
        <f>G129+H129</f>
        <v>8250</v>
      </c>
      <c r="G129" s="130">
        <f t="shared" ref="G129:M129" si="19">G18+G56+G57+G61</f>
        <v>5750</v>
      </c>
      <c r="H129" s="130">
        <f t="shared" si="19"/>
        <v>2500</v>
      </c>
      <c r="I129" s="130">
        <f t="shared" si="19"/>
        <v>6200</v>
      </c>
      <c r="J129" s="130">
        <f t="shared" si="19"/>
        <v>11000</v>
      </c>
      <c r="K129" s="130">
        <f t="shared" si="19"/>
        <v>38000</v>
      </c>
      <c r="L129" s="130">
        <f t="shared" si="19"/>
        <v>9000</v>
      </c>
      <c r="M129" s="130">
        <f t="shared" si="19"/>
        <v>70950</v>
      </c>
      <c r="N129" s="130">
        <f>K129+L129+M129</f>
        <v>117950</v>
      </c>
      <c r="O129" s="133">
        <f>N106</f>
        <v>38500</v>
      </c>
      <c r="P129" s="62"/>
    </row>
    <row r="130" spans="4:16">
      <c r="D130" s="129" t="s">
        <v>18</v>
      </c>
      <c r="E130" s="130"/>
      <c r="F130" s="130">
        <f t="shared" ref="F130:F139" si="20">G130+H130</f>
        <v>7550</v>
      </c>
      <c r="G130" s="130">
        <f>G23+G24+G25+G26</f>
        <v>5250</v>
      </c>
      <c r="H130" s="130">
        <f t="shared" ref="H130:M130" si="21">H23+H24+H25+H26</f>
        <v>2300</v>
      </c>
      <c r="I130" s="130">
        <f t="shared" si="21"/>
        <v>2180</v>
      </c>
      <c r="J130" s="130">
        <f t="shared" si="21"/>
        <v>12100</v>
      </c>
      <c r="K130" s="130">
        <f t="shared" si="21"/>
        <v>39500</v>
      </c>
      <c r="L130" s="130">
        <f t="shared" si="21"/>
        <v>0</v>
      </c>
      <c r="M130" s="130">
        <f t="shared" si="21"/>
        <v>93500</v>
      </c>
      <c r="N130" s="130">
        <f t="shared" ref="N130:N139" si="22">K130+L130+M130</f>
        <v>133000</v>
      </c>
      <c r="O130" s="133"/>
      <c r="P130" s="62"/>
    </row>
    <row r="131" spans="4:16">
      <c r="D131" s="129" t="s">
        <v>164</v>
      </c>
      <c r="E131" s="130"/>
      <c r="F131" s="130">
        <f t="shared" si="20"/>
        <v>3550</v>
      </c>
      <c r="G131" s="130">
        <f t="shared" ref="G131:M131" si="23">G29+G66</f>
        <v>2250</v>
      </c>
      <c r="H131" s="130">
        <f t="shared" si="23"/>
        <v>1300</v>
      </c>
      <c r="I131" s="130">
        <f t="shared" si="23"/>
        <v>3000</v>
      </c>
      <c r="J131" s="130">
        <f t="shared" si="23"/>
        <v>5500</v>
      </c>
      <c r="K131" s="130">
        <f t="shared" si="23"/>
        <v>26750</v>
      </c>
      <c r="L131" s="130">
        <f t="shared" si="23"/>
        <v>12910</v>
      </c>
      <c r="M131" s="130">
        <f t="shared" si="23"/>
        <v>58850</v>
      </c>
      <c r="N131" s="130">
        <f t="shared" si="22"/>
        <v>98510</v>
      </c>
      <c r="O131" s="133"/>
      <c r="P131" s="62"/>
    </row>
    <row r="132" spans="4:16">
      <c r="D132" s="129" t="s">
        <v>165</v>
      </c>
      <c r="E132" s="130"/>
      <c r="F132" s="130">
        <f t="shared" si="20"/>
        <v>0</v>
      </c>
      <c r="G132" s="129"/>
      <c r="H132" s="129"/>
      <c r="I132" s="129"/>
      <c r="J132" s="129"/>
      <c r="K132" s="129"/>
      <c r="L132" s="129"/>
      <c r="M132" s="129"/>
      <c r="N132" s="130">
        <f t="shared" si="22"/>
        <v>0</v>
      </c>
      <c r="O132" s="133"/>
      <c r="P132" s="62"/>
    </row>
    <row r="133" spans="4:16">
      <c r="D133" s="129" t="s">
        <v>166</v>
      </c>
      <c r="E133" s="130"/>
      <c r="F133" s="130">
        <f t="shared" si="20"/>
        <v>0</v>
      </c>
      <c r="G133" s="129"/>
      <c r="H133" s="129"/>
      <c r="I133" s="129"/>
      <c r="J133" s="129"/>
      <c r="K133" s="129"/>
      <c r="L133" s="129"/>
      <c r="M133" s="129"/>
      <c r="N133" s="130">
        <f t="shared" si="22"/>
        <v>0</v>
      </c>
      <c r="O133" s="133"/>
      <c r="P133" s="62"/>
    </row>
    <row r="134" spans="4:16">
      <c r="D134" s="129" t="s">
        <v>167</v>
      </c>
      <c r="E134" s="130"/>
      <c r="F134" s="130">
        <f t="shared" si="20"/>
        <v>0</v>
      </c>
      <c r="G134" s="129"/>
      <c r="H134" s="129"/>
      <c r="I134" s="129"/>
      <c r="J134" s="129"/>
      <c r="K134" s="129"/>
      <c r="L134" s="129"/>
      <c r="M134" s="129"/>
      <c r="N134" s="130">
        <f t="shared" si="22"/>
        <v>0</v>
      </c>
      <c r="O134" s="133"/>
      <c r="P134" s="62"/>
    </row>
    <row r="135" spans="4:16">
      <c r="D135" s="129" t="s">
        <v>168</v>
      </c>
      <c r="E135" s="130"/>
      <c r="F135" s="130">
        <f t="shared" si="20"/>
        <v>0</v>
      </c>
      <c r="G135" s="129"/>
      <c r="H135" s="129"/>
      <c r="I135" s="129"/>
      <c r="J135" s="129"/>
      <c r="K135" s="129"/>
      <c r="L135" s="129"/>
      <c r="M135" s="129"/>
      <c r="N135" s="130">
        <f t="shared" si="22"/>
        <v>0</v>
      </c>
      <c r="O135" s="133"/>
      <c r="P135" s="62"/>
    </row>
    <row r="136" spans="4:16">
      <c r="D136" s="129" t="s">
        <v>169</v>
      </c>
      <c r="E136" s="130"/>
      <c r="F136" s="130">
        <f t="shared" si="20"/>
        <v>0</v>
      </c>
      <c r="G136" s="130"/>
      <c r="H136" s="130"/>
      <c r="I136" s="130"/>
      <c r="J136" s="130"/>
      <c r="K136" s="130"/>
      <c r="L136" s="130"/>
      <c r="M136" s="130"/>
      <c r="N136" s="130">
        <f t="shared" si="22"/>
        <v>0</v>
      </c>
      <c r="O136" s="133">
        <f>N110</f>
        <v>98000</v>
      </c>
      <c r="P136" s="62"/>
    </row>
    <row r="137" spans="4:16">
      <c r="D137" s="129" t="s">
        <v>170</v>
      </c>
      <c r="E137" s="130"/>
      <c r="F137" s="130">
        <f t="shared" si="20"/>
        <v>22650</v>
      </c>
      <c r="G137" s="130">
        <f t="shared" ref="G137:M137" si="24">G34+G76+G97</f>
        <v>15750</v>
      </c>
      <c r="H137" s="130">
        <f t="shared" si="24"/>
        <v>6900</v>
      </c>
      <c r="I137" s="130">
        <f t="shared" si="24"/>
        <v>6000</v>
      </c>
      <c r="J137" s="130">
        <f t="shared" si="24"/>
        <v>34650</v>
      </c>
      <c r="K137" s="130">
        <f t="shared" si="24"/>
        <v>63000</v>
      </c>
      <c r="L137" s="130">
        <f t="shared" si="24"/>
        <v>0</v>
      </c>
      <c r="M137" s="130">
        <f t="shared" si="24"/>
        <v>138600</v>
      </c>
      <c r="N137" s="130">
        <f t="shared" si="22"/>
        <v>201600</v>
      </c>
      <c r="O137" s="133"/>
      <c r="P137" s="62"/>
    </row>
    <row r="138" spans="4:16">
      <c r="D138" s="129" t="s">
        <v>171</v>
      </c>
      <c r="E138" s="130"/>
      <c r="F138" s="130">
        <f t="shared" si="20"/>
        <v>0</v>
      </c>
      <c r="G138" s="130"/>
      <c r="H138" s="130"/>
      <c r="I138" s="130"/>
      <c r="J138" s="130"/>
      <c r="K138" s="130"/>
      <c r="L138" s="130"/>
      <c r="M138" s="130"/>
      <c r="N138" s="130">
        <f t="shared" si="22"/>
        <v>0</v>
      </c>
      <c r="O138" s="133"/>
      <c r="P138" s="62"/>
    </row>
    <row r="139" spans="4:16">
      <c r="D139" s="129" t="s">
        <v>172</v>
      </c>
      <c r="E139" s="130"/>
      <c r="F139" s="130" t="e">
        <f t="shared" si="20"/>
        <v>#REF!</v>
      </c>
      <c r="G139" s="130" t="e">
        <f>G40++G79+G81+G84+#REF!</f>
        <v>#REF!</v>
      </c>
      <c r="H139" s="130" t="e">
        <f>H40++H79+H81+H84+#REF!</f>
        <v>#REF!</v>
      </c>
      <c r="I139" s="130" t="e">
        <f>I40++I79+I81+I84+#REF!</f>
        <v>#REF!</v>
      </c>
      <c r="J139" s="130" t="e">
        <f>J40++J79+J81+J84+#REF!</f>
        <v>#REF!</v>
      </c>
      <c r="K139" s="130" t="e">
        <f>K40++K79+K81+K84+#REF!</f>
        <v>#REF!</v>
      </c>
      <c r="L139" s="130" t="e">
        <f>L40++L79+L81+L84+#REF!</f>
        <v>#REF!</v>
      </c>
      <c r="M139" s="130" t="e">
        <f>M40++M79+M81+M84+#REF!</f>
        <v>#REF!</v>
      </c>
      <c r="N139" s="130" t="e">
        <f t="shared" si="22"/>
        <v>#REF!</v>
      </c>
      <c r="O139" s="133" t="e">
        <f>#REF!</f>
        <v>#REF!</v>
      </c>
      <c r="P139" s="62"/>
    </row>
    <row r="140" spans="4:16"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30"/>
      <c r="O140" s="132"/>
      <c r="P140" s="61"/>
    </row>
    <row r="141" spans="4:16">
      <c r="D141" s="129" t="s">
        <v>13</v>
      </c>
      <c r="E141" s="129"/>
      <c r="F141" s="130" t="e">
        <f>SUM(F128:F139)</f>
        <v>#REF!</v>
      </c>
      <c r="G141" s="130" t="e">
        <f>SUM(G128:G139)</f>
        <v>#REF!</v>
      </c>
      <c r="H141" s="130" t="e">
        <f>SUM(H128:H139)</f>
        <v>#REF!</v>
      </c>
      <c r="I141" s="129" t="e">
        <f t="shared" ref="I141:M141" si="25">SUM(I128:I139)</f>
        <v>#REF!</v>
      </c>
      <c r="J141" s="129" t="e">
        <f t="shared" si="25"/>
        <v>#REF!</v>
      </c>
      <c r="K141" s="129" t="e">
        <f t="shared" si="25"/>
        <v>#REF!</v>
      </c>
      <c r="L141" s="129" t="e">
        <f t="shared" si="25"/>
        <v>#REF!</v>
      </c>
      <c r="M141" s="129" t="e">
        <f t="shared" si="25"/>
        <v>#REF!</v>
      </c>
      <c r="N141" s="130" t="e">
        <f>SUM(N128:N139)</f>
        <v>#REF!</v>
      </c>
      <c r="O141" s="133" t="e">
        <f>SUM(O128:O139)</f>
        <v>#REF!</v>
      </c>
      <c r="P141" s="61"/>
    </row>
    <row r="142" spans="4:16">
      <c r="D142" s="51"/>
      <c r="E142" s="51"/>
      <c r="F142" s="51"/>
      <c r="G142" s="131" t="e">
        <f>G121-F141</f>
        <v>#REF!</v>
      </c>
      <c r="H142" s="131"/>
      <c r="I142" s="131" t="e">
        <f>I121-I141</f>
        <v>#REF!</v>
      </c>
      <c r="J142" s="131" t="e">
        <f>J121-J141</f>
        <v>#REF!</v>
      </c>
      <c r="K142" s="131"/>
      <c r="L142" s="131"/>
      <c r="M142" s="131"/>
      <c r="N142" s="131" t="e">
        <f>K121-N141</f>
        <v>#REF!</v>
      </c>
      <c r="O142" s="134" t="e">
        <f>N111-O141</f>
        <v>#REF!</v>
      </c>
    </row>
  </sheetData>
  <mergeCells count="64">
    <mergeCell ref="D81:D82"/>
    <mergeCell ref="P79:P80"/>
    <mergeCell ref="P81:P82"/>
    <mergeCell ref="B97:B98"/>
    <mergeCell ref="C97:C98"/>
    <mergeCell ref="D97:D98"/>
    <mergeCell ref="E97:E98"/>
    <mergeCell ref="E91:E92"/>
    <mergeCell ref="D91:D92"/>
    <mergeCell ref="C91:C92"/>
    <mergeCell ref="B91:B92"/>
    <mergeCell ref="O7:O9"/>
    <mergeCell ref="P7:P9"/>
    <mergeCell ref="C100:F100"/>
    <mergeCell ref="N1:P1"/>
    <mergeCell ref="N2:P2"/>
    <mergeCell ref="N3:P3"/>
    <mergeCell ref="N4:P4"/>
    <mergeCell ref="N5:P5"/>
    <mergeCell ref="B6:P6"/>
    <mergeCell ref="G8:J8"/>
    <mergeCell ref="K8:M8"/>
    <mergeCell ref="N8:N9"/>
    <mergeCell ref="B11:N11"/>
    <mergeCell ref="B7:B9"/>
    <mergeCell ref="C7:C9"/>
    <mergeCell ref="D7:D9"/>
    <mergeCell ref="E7:E9"/>
    <mergeCell ref="F7:F9"/>
    <mergeCell ref="G7:N7"/>
    <mergeCell ref="B31:B33"/>
    <mergeCell ref="C31:C33"/>
    <mergeCell ref="B34:B35"/>
    <mergeCell ref="C34:C35"/>
    <mergeCell ref="D34:D35"/>
    <mergeCell ref="B86:F88"/>
    <mergeCell ref="B90:N90"/>
    <mergeCell ref="B61:B62"/>
    <mergeCell ref="C61:C62"/>
    <mergeCell ref="D61:D62"/>
    <mergeCell ref="E61:E62"/>
    <mergeCell ref="B84:B85"/>
    <mergeCell ref="C84:C85"/>
    <mergeCell ref="D84:D85"/>
    <mergeCell ref="E84:E85"/>
    <mergeCell ref="C79:C80"/>
    <mergeCell ref="D79:D80"/>
    <mergeCell ref="C81:C82"/>
    <mergeCell ref="B51:P51"/>
    <mergeCell ref="B99:F99"/>
    <mergeCell ref="B112:F115"/>
    <mergeCell ref="B47:F49"/>
    <mergeCell ref="B69:B70"/>
    <mergeCell ref="C69:C70"/>
    <mergeCell ref="D69:D70"/>
    <mergeCell ref="B76:B77"/>
    <mergeCell ref="C76:C77"/>
    <mergeCell ref="D76:D77"/>
    <mergeCell ref="P61:P62"/>
    <mergeCell ref="P84:P85"/>
    <mergeCell ref="E79:E80"/>
    <mergeCell ref="B79:B80"/>
    <mergeCell ref="E81:E82"/>
    <mergeCell ref="B81:B82"/>
  </mergeCells>
  <pageMargins left="0.78740157480314965" right="0.39370078740157483" top="0.59055118110236227" bottom="0.39370078740157483" header="0.51181102362204722" footer="0.51181102362204722"/>
  <pageSetup paperSize="9" scale="73" orientation="landscape" r:id="rId1"/>
  <headerFooter alignWithMargins="0"/>
  <rowBreaks count="2" manualBreakCount="2">
    <brk id="88" max="16383" man="1"/>
    <brk id="118" max="16383" man="1"/>
  </rowBreaks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VN77"/>
  <sheetViews>
    <sheetView topLeftCell="B64" workbookViewId="0">
      <selection activeCell="I72" sqref="I72"/>
    </sheetView>
  </sheetViews>
  <sheetFormatPr defaultRowHeight="12.75"/>
  <cols>
    <col min="1" max="1" width="0" hidden="1" customWidth="1"/>
    <col min="2" max="2" width="4" customWidth="1"/>
    <col min="3" max="3" width="67.140625" customWidth="1"/>
    <col min="4" max="4" width="9.5703125" customWidth="1"/>
    <col min="5" max="5" width="29.7109375" customWidth="1"/>
    <col min="6" max="6" width="9.28515625" customWidth="1"/>
    <col min="8" max="8" width="10.28515625" bestFit="1" customWidth="1"/>
    <col min="9" max="9" width="9" bestFit="1" customWidth="1"/>
    <col min="11" max="11" width="9.28515625" bestFit="1" customWidth="1"/>
  </cols>
  <sheetData>
    <row r="1" spans="1:1938">
      <c r="B1" s="431" t="s">
        <v>351</v>
      </c>
      <c r="C1" s="431"/>
      <c r="D1" s="431"/>
      <c r="E1" s="431"/>
      <c r="F1" s="431"/>
    </row>
    <row r="2" spans="1:1938">
      <c r="B2" s="432"/>
      <c r="C2" s="432"/>
      <c r="D2" s="432"/>
      <c r="E2" s="432"/>
      <c r="F2" s="432"/>
    </row>
    <row r="3" spans="1:1938">
      <c r="B3" s="178"/>
      <c r="C3" s="178" t="s">
        <v>352</v>
      </c>
      <c r="D3" s="178"/>
      <c r="E3" s="178"/>
      <c r="F3" s="178"/>
    </row>
    <row r="4" spans="1:1938" ht="12.6" customHeight="1">
      <c r="B4" s="415" t="s">
        <v>3</v>
      </c>
      <c r="C4" s="417" t="s">
        <v>4</v>
      </c>
      <c r="D4" s="417" t="s">
        <v>5</v>
      </c>
      <c r="E4" s="410" t="s">
        <v>353</v>
      </c>
      <c r="F4" s="369" t="s">
        <v>7</v>
      </c>
    </row>
    <row r="5" spans="1:1938" ht="12.6" customHeight="1">
      <c r="B5" s="415"/>
      <c r="C5" s="417"/>
      <c r="D5" s="417"/>
      <c r="E5" s="411"/>
      <c r="F5" s="369"/>
    </row>
    <row r="6" spans="1:1938" ht="12.6" customHeight="1">
      <c r="B6" s="416"/>
      <c r="C6" s="418"/>
      <c r="D6" s="418"/>
      <c r="E6" s="407"/>
      <c r="F6" s="369"/>
      <c r="H6" s="6"/>
    </row>
    <row r="7" spans="1:1938" ht="12.6" customHeight="1">
      <c r="B7" s="14">
        <v>1</v>
      </c>
      <c r="C7" s="14">
        <v>2</v>
      </c>
      <c r="D7" s="14">
        <v>3</v>
      </c>
      <c r="E7" s="14">
        <v>4</v>
      </c>
      <c r="F7" s="14">
        <v>5</v>
      </c>
    </row>
    <row r="8" spans="1:1938" ht="12.6" customHeight="1">
      <c r="B8" s="425" t="s">
        <v>58</v>
      </c>
      <c r="C8" s="426"/>
      <c r="D8" s="426"/>
      <c r="E8" s="426"/>
      <c r="F8" s="427"/>
    </row>
    <row r="9" spans="1:1938" s="53" customFormat="1" ht="12.6" customHeight="1">
      <c r="A9" s="65"/>
      <c r="B9" s="181">
        <v>1</v>
      </c>
      <c r="C9" s="182" t="s">
        <v>178</v>
      </c>
      <c r="D9" s="182" t="s">
        <v>235</v>
      </c>
      <c r="E9" s="182" t="s">
        <v>21</v>
      </c>
      <c r="F9" s="181" t="s">
        <v>20</v>
      </c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  <c r="IR9" s="55"/>
      <c r="IS9" s="55"/>
      <c r="IT9" s="55"/>
      <c r="IU9" s="55"/>
      <c r="IV9" s="55"/>
      <c r="IW9" s="55"/>
      <c r="IX9" s="55"/>
      <c r="IY9" s="55"/>
      <c r="IZ9" s="55"/>
      <c r="JA9" s="55"/>
      <c r="JB9" s="55"/>
      <c r="JC9" s="55"/>
      <c r="JD9" s="55"/>
      <c r="JE9" s="55"/>
      <c r="JF9" s="55"/>
      <c r="JG9" s="55"/>
      <c r="JH9" s="55"/>
      <c r="JI9" s="55"/>
      <c r="JJ9" s="55"/>
      <c r="JK9" s="55"/>
      <c r="JL9" s="55"/>
      <c r="JM9" s="55"/>
      <c r="JN9" s="55"/>
      <c r="JO9" s="55"/>
      <c r="JP9" s="55"/>
      <c r="JQ9" s="55"/>
      <c r="JR9" s="55"/>
      <c r="JS9" s="55"/>
      <c r="JT9" s="55"/>
      <c r="JU9" s="55"/>
      <c r="JV9" s="55"/>
      <c r="JW9" s="55"/>
      <c r="JX9" s="55"/>
      <c r="JY9" s="55"/>
      <c r="JZ9" s="55"/>
      <c r="KA9" s="55"/>
      <c r="KB9" s="55"/>
      <c r="KC9" s="55"/>
      <c r="KD9" s="55"/>
      <c r="KE9" s="55"/>
      <c r="KF9" s="55"/>
      <c r="KG9" s="55"/>
      <c r="KH9" s="55"/>
      <c r="KI9" s="55"/>
      <c r="KJ9" s="55"/>
      <c r="KK9" s="55"/>
      <c r="KL9" s="55"/>
      <c r="KM9" s="55"/>
      <c r="KN9" s="55"/>
      <c r="KO9" s="55"/>
      <c r="KP9" s="55"/>
      <c r="KQ9" s="55"/>
      <c r="KR9" s="55"/>
      <c r="KS9" s="55"/>
      <c r="KT9" s="55"/>
      <c r="KU9" s="55"/>
      <c r="KV9" s="55"/>
      <c r="KW9" s="55"/>
      <c r="KX9" s="55"/>
      <c r="KY9" s="55"/>
      <c r="KZ9" s="55"/>
      <c r="LA9" s="55"/>
      <c r="LB9" s="55"/>
      <c r="LC9" s="55"/>
      <c r="LD9" s="55"/>
      <c r="LE9" s="55"/>
      <c r="LF9" s="55"/>
      <c r="LG9" s="55"/>
      <c r="LH9" s="55"/>
      <c r="LI9" s="55"/>
      <c r="LJ9" s="55"/>
      <c r="LK9" s="55"/>
      <c r="LL9" s="55"/>
      <c r="LM9" s="55"/>
      <c r="LN9" s="55"/>
      <c r="LO9" s="55"/>
      <c r="LP9" s="55"/>
      <c r="LQ9" s="55"/>
      <c r="LR9" s="55"/>
      <c r="LS9" s="55"/>
      <c r="LT9" s="55"/>
      <c r="LU9" s="55"/>
      <c r="LV9" s="55"/>
      <c r="LW9" s="55"/>
      <c r="LX9" s="55"/>
      <c r="LY9" s="55"/>
      <c r="LZ9" s="55"/>
      <c r="MA9" s="55"/>
      <c r="MB9" s="55"/>
      <c r="MC9" s="55"/>
      <c r="MD9" s="55"/>
      <c r="ME9" s="55"/>
      <c r="MF9" s="55"/>
      <c r="MG9" s="55"/>
      <c r="MH9" s="55"/>
      <c r="MI9" s="55"/>
      <c r="MJ9" s="55"/>
      <c r="MK9" s="55"/>
      <c r="ML9" s="55"/>
      <c r="MM9" s="55"/>
      <c r="MN9" s="55"/>
      <c r="MO9" s="55"/>
      <c r="MP9" s="55"/>
      <c r="MQ9" s="55"/>
      <c r="MR9" s="55"/>
      <c r="MS9" s="55"/>
      <c r="MT9" s="55"/>
      <c r="MU9" s="55"/>
      <c r="MV9" s="55"/>
      <c r="MW9" s="55"/>
      <c r="MX9" s="55"/>
      <c r="MY9" s="55"/>
      <c r="MZ9" s="55"/>
      <c r="NA9" s="55"/>
      <c r="NB9" s="55"/>
      <c r="NC9" s="55"/>
      <c r="ND9" s="55"/>
      <c r="NE9" s="55"/>
      <c r="NF9" s="55"/>
      <c r="NG9" s="55"/>
      <c r="NH9" s="55"/>
      <c r="NI9" s="55"/>
      <c r="NJ9" s="55"/>
      <c r="NK9" s="55"/>
      <c r="NL9" s="55"/>
      <c r="NM9" s="55"/>
      <c r="NN9" s="55"/>
      <c r="NO9" s="55"/>
      <c r="NP9" s="55"/>
      <c r="NQ9" s="55"/>
      <c r="NR9" s="55"/>
      <c r="NS9" s="55"/>
      <c r="NT9" s="55"/>
      <c r="NU9" s="55"/>
      <c r="NV9" s="55"/>
      <c r="NW9" s="55"/>
      <c r="NX9" s="55"/>
      <c r="NY9" s="55"/>
      <c r="NZ9" s="55"/>
      <c r="OA9" s="55"/>
      <c r="OB9" s="55"/>
      <c r="OC9" s="55"/>
      <c r="OD9" s="55"/>
      <c r="OE9" s="55"/>
      <c r="OF9" s="55"/>
      <c r="OG9" s="55"/>
      <c r="OH9" s="55"/>
      <c r="OI9" s="55"/>
      <c r="OJ9" s="55"/>
      <c r="OK9" s="55"/>
      <c r="OL9" s="55"/>
      <c r="OM9" s="55"/>
      <c r="ON9" s="55"/>
      <c r="OO9" s="55"/>
      <c r="OP9" s="55"/>
      <c r="OQ9" s="55"/>
      <c r="OR9" s="55"/>
      <c r="OS9" s="55"/>
      <c r="OT9" s="55"/>
      <c r="OU9" s="55"/>
      <c r="OV9" s="55"/>
      <c r="OW9" s="55"/>
      <c r="OX9" s="55"/>
      <c r="OY9" s="55"/>
      <c r="OZ9" s="55"/>
      <c r="PA9" s="55"/>
      <c r="PB9" s="55"/>
      <c r="PC9" s="55"/>
      <c r="PD9" s="55"/>
      <c r="PE9" s="55"/>
      <c r="PF9" s="55"/>
      <c r="PG9" s="55"/>
      <c r="PH9" s="55"/>
      <c r="PI9" s="55"/>
      <c r="PJ9" s="55"/>
      <c r="PK9" s="55"/>
      <c r="PL9" s="55"/>
      <c r="PM9" s="55"/>
      <c r="PN9" s="55"/>
      <c r="PO9" s="55"/>
      <c r="PP9" s="55"/>
      <c r="PQ9" s="55"/>
      <c r="PR9" s="55"/>
      <c r="PS9" s="55"/>
      <c r="PT9" s="55"/>
      <c r="PU9" s="55"/>
      <c r="PV9" s="55"/>
      <c r="PW9" s="55"/>
      <c r="PX9" s="55"/>
      <c r="PY9" s="55"/>
      <c r="PZ9" s="55"/>
      <c r="QA9" s="55"/>
      <c r="QB9" s="55"/>
      <c r="QC9" s="55"/>
      <c r="QD9" s="55"/>
      <c r="QE9" s="55"/>
      <c r="QF9" s="55"/>
      <c r="QG9" s="55"/>
      <c r="QH9" s="55"/>
      <c r="QI9" s="55"/>
      <c r="QJ9" s="55"/>
      <c r="QK9" s="55"/>
      <c r="QL9" s="55"/>
      <c r="QM9" s="55"/>
      <c r="QN9" s="55"/>
      <c r="QO9" s="55"/>
      <c r="QP9" s="55"/>
      <c r="QQ9" s="55"/>
      <c r="QR9" s="55"/>
      <c r="QS9" s="55"/>
      <c r="QT9" s="55"/>
      <c r="QU9" s="55"/>
      <c r="QV9" s="55"/>
      <c r="QW9" s="55"/>
      <c r="QX9" s="55"/>
      <c r="QY9" s="55"/>
      <c r="QZ9" s="55"/>
      <c r="RA9" s="55"/>
      <c r="RB9" s="55"/>
      <c r="RC9" s="55"/>
      <c r="RD9" s="55"/>
      <c r="RE9" s="55"/>
      <c r="RF9" s="55"/>
      <c r="RG9" s="55"/>
      <c r="RH9" s="55"/>
      <c r="RI9" s="55"/>
      <c r="RJ9" s="55"/>
      <c r="RK9" s="55"/>
      <c r="RL9" s="55"/>
      <c r="RM9" s="55"/>
      <c r="RN9" s="55"/>
      <c r="RO9" s="55"/>
      <c r="RP9" s="55"/>
      <c r="RQ9" s="55"/>
      <c r="RR9" s="55"/>
      <c r="RS9" s="55"/>
      <c r="RT9" s="55"/>
      <c r="RU9" s="55"/>
      <c r="RV9" s="55"/>
      <c r="RW9" s="55"/>
      <c r="RX9" s="55"/>
      <c r="RY9" s="55"/>
      <c r="RZ9" s="55"/>
      <c r="SA9" s="55"/>
      <c r="SB9" s="55"/>
      <c r="SC9" s="55"/>
      <c r="SD9" s="55"/>
      <c r="SE9" s="55"/>
      <c r="SF9" s="55"/>
      <c r="SG9" s="55"/>
      <c r="SH9" s="55"/>
      <c r="SI9" s="55"/>
      <c r="SJ9" s="55"/>
      <c r="SK9" s="55"/>
      <c r="SL9" s="55"/>
      <c r="SM9" s="55"/>
      <c r="SN9" s="55"/>
      <c r="SO9" s="55"/>
      <c r="SP9" s="55"/>
      <c r="SQ9" s="55"/>
      <c r="SR9" s="55"/>
      <c r="SS9" s="55"/>
      <c r="ST9" s="55"/>
      <c r="SU9" s="55"/>
      <c r="SV9" s="55"/>
      <c r="SW9" s="55"/>
      <c r="SX9" s="55"/>
      <c r="SY9" s="55"/>
      <c r="SZ9" s="55"/>
      <c r="TA9" s="55"/>
      <c r="TB9" s="55"/>
      <c r="TC9" s="55"/>
      <c r="TD9" s="55"/>
      <c r="TE9" s="55"/>
      <c r="TF9" s="55"/>
      <c r="TG9" s="55"/>
      <c r="TH9" s="55"/>
      <c r="TI9" s="55"/>
      <c r="TJ9" s="55"/>
      <c r="TK9" s="55"/>
      <c r="TL9" s="55"/>
      <c r="TM9" s="55"/>
      <c r="TN9" s="55"/>
      <c r="TO9" s="55"/>
      <c r="TP9" s="55"/>
      <c r="TQ9" s="55"/>
      <c r="TR9" s="55"/>
      <c r="TS9" s="55"/>
      <c r="TT9" s="55"/>
      <c r="TU9" s="55"/>
      <c r="TV9" s="55"/>
      <c r="TW9" s="55"/>
      <c r="TX9" s="55"/>
      <c r="TY9" s="55"/>
      <c r="TZ9" s="55"/>
      <c r="UA9" s="55"/>
      <c r="UB9" s="55"/>
      <c r="UC9" s="55"/>
      <c r="UD9" s="55"/>
      <c r="UE9" s="55"/>
      <c r="UF9" s="55"/>
      <c r="UG9" s="55"/>
      <c r="UH9" s="55"/>
      <c r="UI9" s="55"/>
      <c r="UJ9" s="55"/>
      <c r="UK9" s="55"/>
      <c r="UL9" s="55"/>
      <c r="UM9" s="55"/>
      <c r="UN9" s="55"/>
      <c r="UO9" s="55"/>
      <c r="UP9" s="55"/>
      <c r="UQ9" s="55"/>
      <c r="UR9" s="55"/>
      <c r="US9" s="55"/>
      <c r="UT9" s="55"/>
      <c r="UU9" s="55"/>
      <c r="UV9" s="55"/>
      <c r="UW9" s="55"/>
      <c r="UX9" s="55"/>
      <c r="UY9" s="55"/>
      <c r="UZ9" s="55"/>
      <c r="VA9" s="55"/>
      <c r="VB9" s="55"/>
      <c r="VC9" s="55"/>
      <c r="VD9" s="55"/>
      <c r="VE9" s="55"/>
      <c r="VF9" s="55"/>
      <c r="VG9" s="55"/>
      <c r="VH9" s="55"/>
      <c r="VI9" s="55"/>
      <c r="VJ9" s="55"/>
      <c r="VK9" s="55"/>
      <c r="VL9" s="55"/>
      <c r="VM9" s="55"/>
      <c r="VN9" s="55"/>
      <c r="VO9" s="55"/>
      <c r="VP9" s="55"/>
      <c r="VQ9" s="55"/>
      <c r="VR9" s="55"/>
      <c r="VS9" s="55"/>
      <c r="VT9" s="55"/>
      <c r="VU9" s="55"/>
      <c r="VV9" s="55"/>
      <c r="VW9" s="55"/>
      <c r="VX9" s="55"/>
      <c r="VY9" s="55"/>
      <c r="VZ9" s="55"/>
      <c r="WA9" s="55"/>
      <c r="WB9" s="55"/>
      <c r="WC9" s="55"/>
      <c r="WD9" s="55"/>
      <c r="WE9" s="55"/>
      <c r="WF9" s="55"/>
      <c r="WG9" s="55"/>
      <c r="WH9" s="55"/>
      <c r="WI9" s="55"/>
      <c r="WJ9" s="55"/>
      <c r="WK9" s="55"/>
      <c r="WL9" s="55"/>
      <c r="WM9" s="55"/>
      <c r="WN9" s="55"/>
      <c r="WO9" s="55"/>
      <c r="WP9" s="55"/>
      <c r="WQ9" s="55"/>
      <c r="WR9" s="55"/>
      <c r="WS9" s="55"/>
      <c r="WT9" s="55"/>
      <c r="WU9" s="55"/>
      <c r="WV9" s="55"/>
      <c r="WW9" s="55"/>
      <c r="WX9" s="55"/>
      <c r="WY9" s="55"/>
      <c r="WZ9" s="55"/>
      <c r="XA9" s="55"/>
      <c r="XB9" s="55"/>
      <c r="XC9" s="55"/>
      <c r="XD9" s="55"/>
      <c r="XE9" s="55"/>
      <c r="XF9" s="55"/>
      <c r="XG9" s="55"/>
      <c r="XH9" s="55"/>
      <c r="XI9" s="55"/>
      <c r="XJ9" s="55"/>
      <c r="XK9" s="55"/>
      <c r="XL9" s="55"/>
      <c r="XM9" s="55"/>
      <c r="XN9" s="55"/>
      <c r="XO9" s="55"/>
      <c r="XP9" s="55"/>
      <c r="XQ9" s="55"/>
      <c r="XR9" s="55"/>
      <c r="XS9" s="55"/>
      <c r="XT9" s="55"/>
      <c r="XU9" s="55"/>
      <c r="XV9" s="55"/>
      <c r="XW9" s="55"/>
      <c r="XX9" s="55"/>
      <c r="XY9" s="55"/>
      <c r="XZ9" s="55"/>
      <c r="YA9" s="55"/>
      <c r="YB9" s="55"/>
      <c r="YC9" s="55"/>
      <c r="YD9" s="55"/>
      <c r="YE9" s="55"/>
      <c r="YF9" s="55"/>
      <c r="YG9" s="55"/>
      <c r="YH9" s="55"/>
      <c r="YI9" s="55"/>
      <c r="YJ9" s="55"/>
      <c r="YK9" s="55"/>
      <c r="YL9" s="55"/>
      <c r="YM9" s="55"/>
      <c r="YN9" s="55"/>
      <c r="YO9" s="55"/>
      <c r="YP9" s="55"/>
      <c r="YQ9" s="55"/>
      <c r="YR9" s="55"/>
      <c r="YS9" s="55"/>
      <c r="YT9" s="55"/>
      <c r="YU9" s="55"/>
      <c r="YV9" s="55"/>
      <c r="YW9" s="55"/>
      <c r="YX9" s="55"/>
      <c r="YY9" s="55"/>
      <c r="YZ9" s="55"/>
      <c r="ZA9" s="55"/>
      <c r="ZB9" s="55"/>
      <c r="ZC9" s="55"/>
      <c r="ZD9" s="55"/>
      <c r="ZE9" s="55"/>
      <c r="ZF9" s="55"/>
      <c r="ZG9" s="55"/>
      <c r="ZH9" s="55"/>
      <c r="ZI9" s="55"/>
      <c r="ZJ9" s="55"/>
      <c r="ZK9" s="55"/>
      <c r="ZL9" s="55"/>
      <c r="ZM9" s="55"/>
      <c r="ZN9" s="55"/>
      <c r="ZO9" s="55"/>
      <c r="ZP9" s="55"/>
      <c r="ZQ9" s="55"/>
      <c r="ZR9" s="55"/>
      <c r="ZS9" s="55"/>
      <c r="ZT9" s="55"/>
      <c r="ZU9" s="55"/>
      <c r="ZV9" s="55"/>
      <c r="ZW9" s="55"/>
      <c r="ZX9" s="55"/>
      <c r="ZY9" s="55"/>
      <c r="ZZ9" s="55"/>
      <c r="AAA9" s="55"/>
      <c r="AAB9" s="55"/>
      <c r="AAC9" s="55"/>
      <c r="AAD9" s="55"/>
      <c r="AAE9" s="55"/>
      <c r="AAF9" s="55"/>
      <c r="AAG9" s="55"/>
      <c r="AAH9" s="55"/>
      <c r="AAI9" s="55"/>
      <c r="AAJ9" s="55"/>
      <c r="AAK9" s="55"/>
      <c r="AAL9" s="55"/>
      <c r="AAM9" s="55"/>
      <c r="AAN9" s="55"/>
      <c r="AAO9" s="55"/>
      <c r="AAP9" s="55"/>
      <c r="AAQ9" s="55"/>
      <c r="AAR9" s="55"/>
      <c r="AAS9" s="55"/>
      <c r="AAT9" s="55"/>
      <c r="AAU9" s="55"/>
      <c r="AAV9" s="55"/>
      <c r="AAW9" s="55"/>
      <c r="AAX9" s="55"/>
      <c r="AAY9" s="55"/>
      <c r="AAZ9" s="55"/>
      <c r="ABA9" s="55"/>
      <c r="ABB9" s="55"/>
      <c r="ABC9" s="55"/>
      <c r="ABD9" s="55"/>
      <c r="ABE9" s="55"/>
      <c r="ABF9" s="55"/>
      <c r="ABG9" s="55"/>
      <c r="ABH9" s="55"/>
      <c r="ABI9" s="55"/>
      <c r="ABJ9" s="55"/>
      <c r="ABK9" s="55"/>
      <c r="ABL9" s="55"/>
      <c r="ABM9" s="55"/>
      <c r="ABN9" s="55"/>
      <c r="ABO9" s="55"/>
      <c r="ABP9" s="55"/>
      <c r="ABQ9" s="55"/>
      <c r="ABR9" s="55"/>
      <c r="ABS9" s="55"/>
      <c r="ABT9" s="55"/>
      <c r="ABU9" s="55"/>
      <c r="ABV9" s="55"/>
      <c r="ABW9" s="55"/>
      <c r="ABX9" s="55"/>
      <c r="ABY9" s="55"/>
      <c r="ABZ9" s="55"/>
      <c r="ACA9" s="55"/>
      <c r="ACB9" s="55"/>
      <c r="ACC9" s="55"/>
      <c r="ACD9" s="55"/>
      <c r="ACE9" s="55"/>
      <c r="ACF9" s="55"/>
      <c r="ACG9" s="55"/>
      <c r="ACH9" s="55"/>
      <c r="ACI9" s="55"/>
      <c r="ACJ9" s="55"/>
      <c r="ACK9" s="55"/>
      <c r="ACL9" s="55"/>
      <c r="ACM9" s="55"/>
      <c r="ACN9" s="55"/>
      <c r="ACO9" s="55"/>
      <c r="ACP9" s="55"/>
      <c r="ACQ9" s="55"/>
      <c r="ACR9" s="55"/>
      <c r="ACS9" s="55"/>
      <c r="ACT9" s="55"/>
      <c r="ACU9" s="55"/>
      <c r="ACV9" s="55"/>
      <c r="ACW9" s="55"/>
      <c r="ACX9" s="55"/>
      <c r="ACY9" s="55"/>
      <c r="ACZ9" s="55"/>
      <c r="ADA9" s="55"/>
      <c r="ADB9" s="55"/>
      <c r="ADC9" s="55"/>
      <c r="ADD9" s="55"/>
      <c r="ADE9" s="55"/>
      <c r="ADF9" s="55"/>
      <c r="ADG9" s="55"/>
      <c r="ADH9" s="55"/>
      <c r="ADI9" s="55"/>
      <c r="ADJ9" s="55"/>
      <c r="ADK9" s="55"/>
      <c r="ADL9" s="55"/>
      <c r="ADM9" s="55"/>
      <c r="ADN9" s="55"/>
      <c r="ADO9" s="55"/>
      <c r="ADP9" s="55"/>
      <c r="ADQ9" s="55"/>
      <c r="ADR9" s="55"/>
      <c r="ADS9" s="55"/>
      <c r="ADT9" s="55"/>
      <c r="ADU9" s="55"/>
      <c r="ADV9" s="55"/>
      <c r="ADW9" s="55"/>
      <c r="ADX9" s="55"/>
      <c r="ADY9" s="55"/>
      <c r="ADZ9" s="55"/>
      <c r="AEA9" s="55"/>
      <c r="AEB9" s="55"/>
      <c r="AEC9" s="55"/>
      <c r="AED9" s="55"/>
      <c r="AEE9" s="55"/>
      <c r="AEF9" s="55"/>
      <c r="AEG9" s="55"/>
      <c r="AEH9" s="55"/>
      <c r="AEI9" s="55"/>
      <c r="AEJ9" s="55"/>
      <c r="AEK9" s="55"/>
      <c r="AEL9" s="55"/>
      <c r="AEM9" s="55"/>
      <c r="AEN9" s="55"/>
      <c r="AEO9" s="55"/>
      <c r="AEP9" s="55"/>
      <c r="AEQ9" s="55"/>
      <c r="AER9" s="55"/>
      <c r="AES9" s="55"/>
      <c r="AET9" s="55"/>
      <c r="AEU9" s="55"/>
      <c r="AEV9" s="55"/>
      <c r="AEW9" s="55"/>
      <c r="AEX9" s="55"/>
      <c r="AEY9" s="55"/>
      <c r="AEZ9" s="55"/>
      <c r="AFA9" s="55"/>
      <c r="AFB9" s="55"/>
      <c r="AFC9" s="55"/>
      <c r="AFD9" s="55"/>
      <c r="AFE9" s="55"/>
      <c r="AFF9" s="55"/>
      <c r="AFG9" s="55"/>
      <c r="AFH9" s="55"/>
      <c r="AFI9" s="55"/>
      <c r="AFJ9" s="55"/>
      <c r="AFK9" s="55"/>
      <c r="AFL9" s="55"/>
      <c r="AFM9" s="55"/>
      <c r="AFN9" s="55"/>
      <c r="AFO9" s="55"/>
      <c r="AFP9" s="55"/>
      <c r="AFQ9" s="55"/>
      <c r="AFR9" s="55"/>
      <c r="AFS9" s="55"/>
      <c r="AFT9" s="55"/>
      <c r="AFU9" s="55"/>
      <c r="AFV9" s="55"/>
      <c r="AFW9" s="55"/>
      <c r="AFX9" s="55"/>
      <c r="AFY9" s="55"/>
      <c r="AFZ9" s="55"/>
      <c r="AGA9" s="55"/>
      <c r="AGB9" s="55"/>
      <c r="AGC9" s="55"/>
      <c r="AGD9" s="55"/>
      <c r="AGE9" s="55"/>
      <c r="AGF9" s="55"/>
      <c r="AGG9" s="55"/>
      <c r="AGH9" s="55"/>
      <c r="AGI9" s="55"/>
      <c r="AGJ9" s="55"/>
      <c r="AGK9" s="55"/>
      <c r="AGL9" s="55"/>
      <c r="AGM9" s="55"/>
      <c r="AGN9" s="55"/>
      <c r="AGO9" s="55"/>
      <c r="AGP9" s="55"/>
      <c r="AGQ9" s="55"/>
      <c r="AGR9" s="55"/>
      <c r="AGS9" s="55"/>
      <c r="AGT9" s="55"/>
      <c r="AGU9" s="55"/>
      <c r="AGV9" s="55"/>
      <c r="AGW9" s="55"/>
      <c r="AGX9" s="55"/>
      <c r="AGY9" s="55"/>
      <c r="AGZ9" s="55"/>
      <c r="AHA9" s="55"/>
      <c r="AHB9" s="55"/>
      <c r="AHC9" s="55"/>
      <c r="AHD9" s="55"/>
      <c r="AHE9" s="55"/>
      <c r="AHF9" s="55"/>
      <c r="AHG9" s="55"/>
      <c r="AHH9" s="55"/>
      <c r="AHI9" s="55"/>
      <c r="AHJ9" s="55"/>
      <c r="AHK9" s="55"/>
      <c r="AHL9" s="55"/>
      <c r="AHM9" s="55"/>
      <c r="AHN9" s="55"/>
      <c r="AHO9" s="55"/>
      <c r="AHP9" s="55"/>
      <c r="AHQ9" s="55"/>
      <c r="AHR9" s="55"/>
      <c r="AHS9" s="55"/>
      <c r="AHT9" s="55"/>
      <c r="AHU9" s="55"/>
      <c r="AHV9" s="55"/>
      <c r="AHW9" s="55"/>
      <c r="AHX9" s="55"/>
      <c r="AHY9" s="55"/>
      <c r="AHZ9" s="55"/>
      <c r="AIA9" s="55"/>
      <c r="AIB9" s="55"/>
      <c r="AIC9" s="55"/>
      <c r="AID9" s="55"/>
      <c r="AIE9" s="55"/>
      <c r="AIF9" s="55"/>
      <c r="AIG9" s="55"/>
      <c r="AIH9" s="55"/>
      <c r="AII9" s="55"/>
      <c r="AIJ9" s="55"/>
      <c r="AIK9" s="55"/>
      <c r="AIL9" s="55"/>
      <c r="AIM9" s="55"/>
      <c r="AIN9" s="55"/>
      <c r="AIO9" s="55"/>
      <c r="AIP9" s="55"/>
      <c r="AIQ9" s="55"/>
      <c r="AIR9" s="55"/>
      <c r="AIS9" s="55"/>
      <c r="AIT9" s="55"/>
      <c r="AIU9" s="55"/>
      <c r="AIV9" s="55"/>
      <c r="AIW9" s="55"/>
      <c r="AIX9" s="55"/>
      <c r="AIY9" s="55"/>
      <c r="AIZ9" s="55"/>
      <c r="AJA9" s="55"/>
      <c r="AJB9" s="55"/>
      <c r="AJC9" s="55"/>
      <c r="AJD9" s="55"/>
      <c r="AJE9" s="55"/>
      <c r="AJF9" s="55"/>
      <c r="AJG9" s="55"/>
      <c r="AJH9" s="55"/>
      <c r="AJI9" s="55"/>
      <c r="AJJ9" s="55"/>
      <c r="AJK9" s="55"/>
      <c r="AJL9" s="55"/>
      <c r="AJM9" s="55"/>
      <c r="AJN9" s="55"/>
      <c r="AJO9" s="55"/>
      <c r="AJP9" s="55"/>
      <c r="AJQ9" s="55"/>
      <c r="AJR9" s="55"/>
      <c r="AJS9" s="55"/>
      <c r="AJT9" s="55"/>
      <c r="AJU9" s="55"/>
      <c r="AJV9" s="55"/>
      <c r="AJW9" s="55"/>
      <c r="AJX9" s="55"/>
      <c r="AJY9" s="55"/>
      <c r="AJZ9" s="55"/>
      <c r="AKA9" s="55"/>
      <c r="AKB9" s="55"/>
      <c r="AKC9" s="55"/>
      <c r="AKD9" s="55"/>
      <c r="AKE9" s="55"/>
      <c r="AKF9" s="55"/>
      <c r="AKG9" s="55"/>
      <c r="AKH9" s="55"/>
      <c r="AKI9" s="55"/>
      <c r="AKJ9" s="55"/>
      <c r="AKK9" s="55"/>
      <c r="AKL9" s="55"/>
      <c r="AKM9" s="55"/>
      <c r="AKN9" s="55"/>
      <c r="AKO9" s="55"/>
      <c r="AKP9" s="55"/>
      <c r="AKQ9" s="55"/>
      <c r="AKR9" s="55"/>
      <c r="AKS9" s="55"/>
      <c r="AKT9" s="55"/>
      <c r="AKU9" s="55"/>
      <c r="AKV9" s="55"/>
      <c r="AKW9" s="55"/>
      <c r="AKX9" s="55"/>
      <c r="AKY9" s="55"/>
      <c r="AKZ9" s="55"/>
      <c r="ALA9" s="55"/>
      <c r="ALB9" s="55"/>
      <c r="ALC9" s="55"/>
      <c r="ALD9" s="55"/>
      <c r="ALE9" s="55"/>
      <c r="ALF9" s="55"/>
      <c r="ALG9" s="55"/>
      <c r="ALH9" s="55"/>
      <c r="ALI9" s="55"/>
      <c r="ALJ9" s="55"/>
      <c r="ALK9" s="55"/>
      <c r="ALL9" s="55"/>
      <c r="ALM9" s="55"/>
      <c r="ALN9" s="55"/>
      <c r="ALO9" s="55"/>
      <c r="ALP9" s="55"/>
      <c r="ALQ9" s="55"/>
      <c r="ALR9" s="55"/>
      <c r="ALS9" s="55"/>
      <c r="ALT9" s="55"/>
      <c r="ALU9" s="55"/>
      <c r="ALV9" s="55"/>
      <c r="ALW9" s="55"/>
      <c r="ALX9" s="55"/>
      <c r="ALY9" s="55"/>
      <c r="ALZ9" s="55"/>
      <c r="AMA9" s="55"/>
      <c r="AMB9" s="55"/>
      <c r="AMC9" s="55"/>
      <c r="AMD9" s="55"/>
      <c r="AME9" s="55"/>
      <c r="AMF9" s="55"/>
      <c r="AMG9" s="55"/>
      <c r="AMH9" s="55"/>
      <c r="AMI9" s="55"/>
      <c r="AMJ9" s="55"/>
      <c r="AMK9" s="55"/>
      <c r="AML9" s="55"/>
      <c r="AMM9" s="55"/>
      <c r="AMN9" s="55"/>
      <c r="AMO9" s="55"/>
      <c r="AMP9" s="55"/>
      <c r="AMQ9" s="55"/>
      <c r="AMR9" s="55"/>
      <c r="AMS9" s="55"/>
      <c r="AMT9" s="55"/>
      <c r="AMU9" s="55"/>
      <c r="AMV9" s="55"/>
      <c r="AMW9" s="55"/>
      <c r="AMX9" s="55"/>
      <c r="AMY9" s="55"/>
      <c r="AMZ9" s="55"/>
      <c r="ANA9" s="55"/>
      <c r="ANB9" s="55"/>
      <c r="ANC9" s="55"/>
      <c r="AND9" s="55"/>
      <c r="ANE9" s="55"/>
      <c r="ANF9" s="55"/>
      <c r="ANG9" s="55"/>
      <c r="ANH9" s="55"/>
      <c r="ANI9" s="55"/>
      <c r="ANJ9" s="55"/>
      <c r="ANK9" s="55"/>
      <c r="ANL9" s="55"/>
      <c r="ANM9" s="55"/>
      <c r="ANN9" s="55"/>
      <c r="ANO9" s="55"/>
      <c r="ANP9" s="55"/>
      <c r="ANQ9" s="55"/>
      <c r="ANR9" s="55"/>
      <c r="ANS9" s="55"/>
      <c r="ANT9" s="55"/>
      <c r="ANU9" s="55"/>
      <c r="ANV9" s="55"/>
      <c r="ANW9" s="55"/>
      <c r="ANX9" s="55"/>
      <c r="ANY9" s="55"/>
      <c r="ANZ9" s="55"/>
      <c r="AOA9" s="55"/>
      <c r="AOB9" s="55"/>
      <c r="AOC9" s="55"/>
      <c r="AOD9" s="55"/>
      <c r="AOE9" s="55"/>
      <c r="AOF9" s="55"/>
      <c r="AOG9" s="55"/>
      <c r="AOH9" s="55"/>
      <c r="AOI9" s="55"/>
      <c r="AOJ9" s="55"/>
      <c r="AOK9" s="55"/>
      <c r="AOL9" s="55"/>
      <c r="AOM9" s="55"/>
      <c r="AON9" s="55"/>
      <c r="AOO9" s="55"/>
      <c r="AOP9" s="55"/>
      <c r="AOQ9" s="55"/>
      <c r="AOR9" s="55"/>
      <c r="AOS9" s="55"/>
      <c r="AOT9" s="55"/>
      <c r="AOU9" s="55"/>
      <c r="AOV9" s="55"/>
      <c r="AOW9" s="55"/>
      <c r="AOX9" s="55"/>
      <c r="AOY9" s="55"/>
      <c r="AOZ9" s="55"/>
      <c r="APA9" s="55"/>
      <c r="APB9" s="55"/>
      <c r="APC9" s="55"/>
      <c r="APD9" s="55"/>
      <c r="APE9" s="55"/>
      <c r="APF9" s="55"/>
      <c r="APG9" s="55"/>
      <c r="APH9" s="55"/>
      <c r="API9" s="55"/>
      <c r="APJ9" s="55"/>
      <c r="APK9" s="55"/>
      <c r="APL9" s="55"/>
      <c r="APM9" s="55"/>
      <c r="APN9" s="55"/>
      <c r="APO9" s="55"/>
      <c r="APP9" s="55"/>
      <c r="APQ9" s="55"/>
      <c r="APR9" s="55"/>
      <c r="APS9" s="55"/>
      <c r="APT9" s="55"/>
      <c r="APU9" s="55"/>
      <c r="APV9" s="55"/>
      <c r="APW9" s="55"/>
      <c r="APX9" s="55"/>
      <c r="APY9" s="55"/>
      <c r="APZ9" s="55"/>
      <c r="AQA9" s="55"/>
      <c r="AQB9" s="55"/>
      <c r="AQC9" s="55"/>
      <c r="AQD9" s="55"/>
      <c r="AQE9" s="55"/>
      <c r="AQF9" s="55"/>
      <c r="AQG9" s="55"/>
      <c r="AQH9" s="55"/>
      <c r="AQI9" s="55"/>
      <c r="AQJ9" s="55"/>
      <c r="AQK9" s="55"/>
      <c r="AQL9" s="55"/>
      <c r="AQM9" s="55"/>
      <c r="AQN9" s="55"/>
      <c r="AQO9" s="55"/>
      <c r="AQP9" s="55"/>
      <c r="AQQ9" s="55"/>
      <c r="AQR9" s="55"/>
      <c r="AQS9" s="55"/>
      <c r="AQT9" s="55"/>
      <c r="AQU9" s="55"/>
      <c r="AQV9" s="55"/>
      <c r="AQW9" s="55"/>
      <c r="AQX9" s="55"/>
      <c r="AQY9" s="55"/>
      <c r="AQZ9" s="55"/>
      <c r="ARA9" s="55"/>
      <c r="ARB9" s="55"/>
      <c r="ARC9" s="55"/>
      <c r="ARD9" s="55"/>
      <c r="ARE9" s="55"/>
      <c r="ARF9" s="55"/>
      <c r="ARG9" s="55"/>
      <c r="ARH9" s="55"/>
      <c r="ARI9" s="55"/>
      <c r="ARJ9" s="55"/>
      <c r="ARK9" s="55"/>
      <c r="ARL9" s="55"/>
      <c r="ARM9" s="55"/>
      <c r="ARN9" s="55"/>
      <c r="ARO9" s="55"/>
      <c r="ARP9" s="55"/>
      <c r="ARQ9" s="55"/>
      <c r="ARR9" s="55"/>
      <c r="ARS9" s="55"/>
      <c r="ART9" s="55"/>
      <c r="ARU9" s="55"/>
      <c r="ARV9" s="55"/>
      <c r="ARW9" s="55"/>
      <c r="ARX9" s="55"/>
      <c r="ARY9" s="55"/>
      <c r="ARZ9" s="55"/>
      <c r="ASA9" s="55"/>
      <c r="ASB9" s="55"/>
      <c r="ASC9" s="55"/>
      <c r="ASD9" s="55"/>
      <c r="ASE9" s="55"/>
      <c r="ASF9" s="55"/>
      <c r="ASG9" s="55"/>
      <c r="ASH9" s="55"/>
      <c r="ASI9" s="55"/>
      <c r="ASJ9" s="55"/>
      <c r="ASK9" s="55"/>
      <c r="ASL9" s="55"/>
      <c r="ASM9" s="55"/>
      <c r="ASN9" s="55"/>
      <c r="ASO9" s="55"/>
      <c r="ASP9" s="55"/>
      <c r="ASQ9" s="55"/>
      <c r="ASR9" s="55"/>
      <c r="ASS9" s="55"/>
      <c r="AST9" s="55"/>
      <c r="ASU9" s="55"/>
      <c r="ASV9" s="55"/>
      <c r="ASW9" s="55"/>
      <c r="ASX9" s="55"/>
      <c r="ASY9" s="55"/>
      <c r="ASZ9" s="55"/>
      <c r="ATA9" s="55"/>
      <c r="ATB9" s="55"/>
      <c r="ATC9" s="55"/>
      <c r="ATD9" s="55"/>
      <c r="ATE9" s="55"/>
      <c r="ATF9" s="55"/>
      <c r="ATG9" s="55"/>
      <c r="ATH9" s="55"/>
      <c r="ATI9" s="55"/>
      <c r="ATJ9" s="55"/>
      <c r="ATK9" s="55"/>
      <c r="ATL9" s="55"/>
      <c r="ATM9" s="55"/>
      <c r="ATN9" s="55"/>
      <c r="ATO9" s="55"/>
      <c r="ATP9" s="55"/>
      <c r="ATQ9" s="55"/>
      <c r="ATR9" s="55"/>
      <c r="ATS9" s="55"/>
      <c r="ATT9" s="55"/>
      <c r="ATU9" s="55"/>
      <c r="ATV9" s="55"/>
      <c r="ATW9" s="55"/>
      <c r="ATX9" s="55"/>
      <c r="ATY9" s="55"/>
      <c r="ATZ9" s="55"/>
      <c r="AUA9" s="55"/>
      <c r="AUB9" s="55"/>
      <c r="AUC9" s="55"/>
      <c r="AUD9" s="55"/>
      <c r="AUE9" s="55"/>
      <c r="AUF9" s="55"/>
      <c r="AUG9" s="55"/>
      <c r="AUH9" s="55"/>
      <c r="AUI9" s="55"/>
      <c r="AUJ9" s="55"/>
      <c r="AUK9" s="55"/>
      <c r="AUL9" s="55"/>
      <c r="AUM9" s="55"/>
      <c r="AUN9" s="55"/>
      <c r="AUO9" s="55"/>
      <c r="AUP9" s="55"/>
      <c r="AUQ9" s="55"/>
      <c r="AUR9" s="55"/>
      <c r="AUS9" s="55"/>
      <c r="AUT9" s="55"/>
      <c r="AUU9" s="55"/>
      <c r="AUV9" s="55"/>
      <c r="AUW9" s="55"/>
      <c r="AUX9" s="55"/>
      <c r="AUY9" s="55"/>
      <c r="AUZ9" s="55"/>
      <c r="AVA9" s="55"/>
      <c r="AVB9" s="55"/>
      <c r="AVC9" s="55"/>
      <c r="AVD9" s="55"/>
      <c r="AVE9" s="55"/>
      <c r="AVF9" s="55"/>
      <c r="AVG9" s="55"/>
      <c r="AVH9" s="55"/>
      <c r="AVI9" s="55"/>
      <c r="AVJ9" s="55"/>
      <c r="AVK9" s="55"/>
      <c r="AVL9" s="55"/>
      <c r="AVM9" s="55"/>
      <c r="AVN9" s="55"/>
      <c r="AVO9" s="55"/>
      <c r="AVP9" s="55"/>
      <c r="AVQ9" s="55"/>
      <c r="AVR9" s="55"/>
      <c r="AVS9" s="55"/>
      <c r="AVT9" s="55"/>
      <c r="AVU9" s="55"/>
      <c r="AVV9" s="55"/>
      <c r="AVW9" s="55"/>
      <c r="AVX9" s="55"/>
      <c r="AVY9" s="55"/>
      <c r="AVZ9" s="55"/>
      <c r="AWA9" s="55"/>
      <c r="AWB9" s="55"/>
      <c r="AWC9" s="55"/>
      <c r="AWD9" s="55"/>
      <c r="AWE9" s="55"/>
      <c r="AWF9" s="55"/>
      <c r="AWG9" s="55"/>
      <c r="AWH9" s="55"/>
      <c r="AWI9" s="55"/>
      <c r="AWJ9" s="55"/>
      <c r="AWK9" s="55"/>
      <c r="AWL9" s="55"/>
      <c r="AWM9" s="55"/>
      <c r="AWN9" s="55"/>
      <c r="AWO9" s="55"/>
      <c r="AWP9" s="55"/>
      <c r="AWQ9" s="55"/>
      <c r="AWR9" s="55"/>
      <c r="AWS9" s="55"/>
      <c r="AWT9" s="55"/>
      <c r="AWU9" s="55"/>
      <c r="AWV9" s="55"/>
      <c r="AWW9" s="55"/>
      <c r="AWX9" s="55"/>
      <c r="AWY9" s="55"/>
      <c r="AWZ9" s="55"/>
      <c r="AXA9" s="55"/>
      <c r="AXB9" s="55"/>
      <c r="AXC9" s="55"/>
      <c r="AXD9" s="55"/>
      <c r="AXE9" s="55"/>
      <c r="AXF9" s="55"/>
      <c r="AXG9" s="55"/>
      <c r="AXH9" s="55"/>
      <c r="AXI9" s="55"/>
      <c r="AXJ9" s="55"/>
      <c r="AXK9" s="55"/>
      <c r="AXL9" s="55"/>
      <c r="AXM9" s="55"/>
      <c r="AXN9" s="55"/>
      <c r="AXO9" s="55"/>
      <c r="AXP9" s="55"/>
      <c r="AXQ9" s="55"/>
      <c r="AXR9" s="55"/>
      <c r="AXS9" s="55"/>
      <c r="AXT9" s="55"/>
      <c r="AXU9" s="55"/>
      <c r="AXV9" s="55"/>
      <c r="AXW9" s="55"/>
      <c r="AXX9" s="55"/>
      <c r="AXY9" s="55"/>
      <c r="AXZ9" s="55"/>
      <c r="AYA9" s="55"/>
      <c r="AYB9" s="55"/>
      <c r="AYC9" s="55"/>
      <c r="AYD9" s="55"/>
      <c r="AYE9" s="55"/>
      <c r="AYF9" s="55"/>
      <c r="AYG9" s="55"/>
      <c r="AYH9" s="55"/>
      <c r="AYI9" s="55"/>
      <c r="AYJ9" s="55"/>
      <c r="AYK9" s="55"/>
      <c r="AYL9" s="55"/>
      <c r="AYM9" s="55"/>
      <c r="AYN9" s="55"/>
      <c r="AYO9" s="55"/>
      <c r="AYP9" s="55"/>
      <c r="AYQ9" s="55"/>
      <c r="AYR9" s="55"/>
      <c r="AYS9" s="55"/>
      <c r="AYT9" s="55"/>
      <c r="AYU9" s="55"/>
      <c r="AYV9" s="55"/>
      <c r="AYW9" s="55"/>
      <c r="AYX9" s="55"/>
      <c r="AYY9" s="55"/>
      <c r="AYZ9" s="55"/>
      <c r="AZA9" s="55"/>
      <c r="AZB9" s="55"/>
      <c r="AZC9" s="55"/>
      <c r="AZD9" s="55"/>
      <c r="AZE9" s="55"/>
      <c r="AZF9" s="55"/>
      <c r="AZG9" s="55"/>
      <c r="AZH9" s="55"/>
      <c r="AZI9" s="55"/>
      <c r="AZJ9" s="55"/>
      <c r="AZK9" s="55"/>
      <c r="AZL9" s="55"/>
      <c r="AZM9" s="55"/>
      <c r="AZN9" s="55"/>
      <c r="AZO9" s="55"/>
      <c r="AZP9" s="55"/>
      <c r="AZQ9" s="55"/>
      <c r="AZR9" s="55"/>
      <c r="AZS9" s="55"/>
      <c r="AZT9" s="55"/>
      <c r="AZU9" s="55"/>
      <c r="AZV9" s="55"/>
      <c r="AZW9" s="55"/>
      <c r="AZX9" s="55"/>
      <c r="AZY9" s="55"/>
      <c r="AZZ9" s="55"/>
      <c r="BAA9" s="55"/>
      <c r="BAB9" s="55"/>
      <c r="BAC9" s="55"/>
      <c r="BAD9" s="55"/>
      <c r="BAE9" s="55"/>
      <c r="BAF9" s="55"/>
      <c r="BAG9" s="55"/>
      <c r="BAH9" s="55"/>
      <c r="BAI9" s="55"/>
      <c r="BAJ9" s="55"/>
      <c r="BAK9" s="55"/>
      <c r="BAL9" s="55"/>
      <c r="BAM9" s="55"/>
      <c r="BAN9" s="55"/>
      <c r="BAO9" s="55"/>
      <c r="BAP9" s="55"/>
      <c r="BAQ9" s="55"/>
      <c r="BAR9" s="55"/>
      <c r="BAS9" s="55"/>
      <c r="BAT9" s="55"/>
      <c r="BAU9" s="55"/>
      <c r="BAV9" s="55"/>
      <c r="BAW9" s="55"/>
      <c r="BAX9" s="55"/>
      <c r="BAY9" s="55"/>
      <c r="BAZ9" s="55"/>
      <c r="BBA9" s="55"/>
      <c r="BBB9" s="55"/>
      <c r="BBC9" s="55"/>
      <c r="BBD9" s="55"/>
      <c r="BBE9" s="55"/>
      <c r="BBF9" s="55"/>
      <c r="BBG9" s="55"/>
      <c r="BBH9" s="55"/>
      <c r="BBI9" s="55"/>
      <c r="BBJ9" s="55"/>
      <c r="BBK9" s="55"/>
      <c r="BBL9" s="55"/>
      <c r="BBM9" s="55"/>
      <c r="BBN9" s="55"/>
      <c r="BBO9" s="55"/>
      <c r="BBP9" s="55"/>
      <c r="BBQ9" s="55"/>
      <c r="BBR9" s="55"/>
      <c r="BBS9" s="55"/>
      <c r="BBT9" s="55"/>
      <c r="BBU9" s="55"/>
      <c r="BBV9" s="55"/>
      <c r="BBW9" s="55"/>
      <c r="BBX9" s="55"/>
      <c r="BBY9" s="55"/>
      <c r="BBZ9" s="55"/>
      <c r="BCA9" s="55"/>
      <c r="BCB9" s="55"/>
      <c r="BCC9" s="55"/>
      <c r="BCD9" s="55"/>
      <c r="BCE9" s="55"/>
      <c r="BCF9" s="55"/>
      <c r="BCG9" s="55"/>
      <c r="BCH9" s="55"/>
      <c r="BCI9" s="55"/>
      <c r="BCJ9" s="55"/>
      <c r="BCK9" s="55"/>
      <c r="BCL9" s="55"/>
      <c r="BCM9" s="55"/>
      <c r="BCN9" s="55"/>
      <c r="BCO9" s="55"/>
      <c r="BCP9" s="55"/>
      <c r="BCQ9" s="55"/>
      <c r="BCR9" s="55"/>
      <c r="BCS9" s="55"/>
      <c r="BCT9" s="55"/>
      <c r="BCU9" s="55"/>
      <c r="BCV9" s="55"/>
      <c r="BCW9" s="55"/>
      <c r="BCX9" s="55"/>
      <c r="BCY9" s="55"/>
      <c r="BCZ9" s="55"/>
      <c r="BDA9" s="55"/>
      <c r="BDB9" s="55"/>
      <c r="BDC9" s="55"/>
      <c r="BDD9" s="55"/>
      <c r="BDE9" s="55"/>
      <c r="BDF9" s="55"/>
      <c r="BDG9" s="55"/>
      <c r="BDH9" s="55"/>
      <c r="BDI9" s="55"/>
      <c r="BDJ9" s="55"/>
      <c r="BDK9" s="55"/>
      <c r="BDL9" s="55"/>
      <c r="BDM9" s="55"/>
      <c r="BDN9" s="55"/>
      <c r="BDO9" s="55"/>
      <c r="BDP9" s="55"/>
      <c r="BDQ9" s="55"/>
      <c r="BDR9" s="55"/>
      <c r="BDS9" s="55"/>
      <c r="BDT9" s="55"/>
      <c r="BDU9" s="55"/>
      <c r="BDV9" s="55"/>
      <c r="BDW9" s="55"/>
      <c r="BDX9" s="55"/>
      <c r="BDY9" s="55"/>
      <c r="BDZ9" s="55"/>
      <c r="BEA9" s="55"/>
      <c r="BEB9" s="55"/>
      <c r="BEC9" s="55"/>
      <c r="BED9" s="55"/>
      <c r="BEE9" s="55"/>
      <c r="BEF9" s="55"/>
      <c r="BEG9" s="55"/>
      <c r="BEH9" s="55"/>
      <c r="BEI9" s="55"/>
      <c r="BEJ9" s="55"/>
      <c r="BEK9" s="55"/>
      <c r="BEL9" s="55"/>
      <c r="BEM9" s="55"/>
      <c r="BEN9" s="55"/>
      <c r="BEO9" s="55"/>
      <c r="BEP9" s="55"/>
      <c r="BEQ9" s="55"/>
      <c r="BER9" s="55"/>
      <c r="BES9" s="55"/>
      <c r="BET9" s="55"/>
      <c r="BEU9" s="55"/>
      <c r="BEV9" s="55"/>
      <c r="BEW9" s="55"/>
      <c r="BEX9" s="55"/>
      <c r="BEY9" s="55"/>
      <c r="BEZ9" s="55"/>
      <c r="BFA9" s="55"/>
      <c r="BFB9" s="55"/>
      <c r="BFC9" s="55"/>
      <c r="BFD9" s="55"/>
      <c r="BFE9" s="55"/>
      <c r="BFF9" s="55"/>
      <c r="BFG9" s="55"/>
      <c r="BFH9" s="55"/>
      <c r="BFI9" s="55"/>
      <c r="BFJ9" s="55"/>
      <c r="BFK9" s="55"/>
      <c r="BFL9" s="55"/>
      <c r="BFM9" s="55"/>
      <c r="BFN9" s="55"/>
      <c r="BFO9" s="55"/>
      <c r="BFP9" s="55"/>
      <c r="BFQ9" s="55"/>
      <c r="BFR9" s="55"/>
      <c r="BFS9" s="55"/>
      <c r="BFT9" s="55"/>
      <c r="BFU9" s="55"/>
      <c r="BFV9" s="55"/>
      <c r="BFW9" s="55"/>
      <c r="BFX9" s="55"/>
      <c r="BFY9" s="55"/>
      <c r="BFZ9" s="55"/>
      <c r="BGA9" s="55"/>
      <c r="BGB9" s="55"/>
      <c r="BGC9" s="55"/>
      <c r="BGD9" s="55"/>
      <c r="BGE9" s="55"/>
      <c r="BGF9" s="55"/>
      <c r="BGG9" s="55"/>
      <c r="BGH9" s="55"/>
      <c r="BGI9" s="55"/>
      <c r="BGJ9" s="55"/>
      <c r="BGK9" s="55"/>
      <c r="BGL9" s="55"/>
      <c r="BGM9" s="55"/>
      <c r="BGN9" s="55"/>
      <c r="BGO9" s="55"/>
      <c r="BGP9" s="55"/>
      <c r="BGQ9" s="55"/>
      <c r="BGR9" s="55"/>
      <c r="BGS9" s="55"/>
      <c r="BGT9" s="55"/>
      <c r="BGU9" s="55"/>
      <c r="BGV9" s="55"/>
      <c r="BGW9" s="55"/>
      <c r="BGX9" s="55"/>
      <c r="BGY9" s="55"/>
      <c r="BGZ9" s="55"/>
      <c r="BHA9" s="55"/>
      <c r="BHB9" s="55"/>
      <c r="BHC9" s="55"/>
      <c r="BHD9" s="55"/>
      <c r="BHE9" s="55"/>
      <c r="BHF9" s="55"/>
      <c r="BHG9" s="55"/>
      <c r="BHH9" s="55"/>
      <c r="BHI9" s="55"/>
      <c r="BHJ9" s="55"/>
      <c r="BHK9" s="55"/>
      <c r="BHL9" s="55"/>
      <c r="BHM9" s="55"/>
      <c r="BHN9" s="55"/>
      <c r="BHO9" s="55"/>
      <c r="BHP9" s="55"/>
      <c r="BHQ9" s="55"/>
      <c r="BHR9" s="55"/>
      <c r="BHS9" s="55"/>
      <c r="BHT9" s="55"/>
      <c r="BHU9" s="55"/>
      <c r="BHV9" s="55"/>
      <c r="BHW9" s="55"/>
      <c r="BHX9" s="55"/>
      <c r="BHY9" s="55"/>
      <c r="BHZ9" s="55"/>
      <c r="BIA9" s="55"/>
      <c r="BIB9" s="55"/>
      <c r="BIC9" s="55"/>
      <c r="BID9" s="55"/>
      <c r="BIE9" s="55"/>
      <c r="BIF9" s="55"/>
      <c r="BIG9" s="55"/>
      <c r="BIH9" s="55"/>
      <c r="BII9" s="55"/>
      <c r="BIJ9" s="55"/>
      <c r="BIK9" s="55"/>
      <c r="BIL9" s="55"/>
      <c r="BIM9" s="55"/>
      <c r="BIN9" s="55"/>
      <c r="BIO9" s="55"/>
      <c r="BIP9" s="55"/>
      <c r="BIQ9" s="55"/>
      <c r="BIR9" s="55"/>
      <c r="BIS9" s="55"/>
      <c r="BIT9" s="55"/>
      <c r="BIU9" s="55"/>
      <c r="BIV9" s="55"/>
      <c r="BIW9" s="55"/>
      <c r="BIX9" s="55"/>
      <c r="BIY9" s="55"/>
      <c r="BIZ9" s="55"/>
      <c r="BJA9" s="55"/>
      <c r="BJB9" s="55"/>
      <c r="BJC9" s="55"/>
      <c r="BJD9" s="55"/>
      <c r="BJE9" s="55"/>
      <c r="BJF9" s="55"/>
      <c r="BJG9" s="55"/>
      <c r="BJH9" s="55"/>
      <c r="BJI9" s="55"/>
      <c r="BJJ9" s="55"/>
      <c r="BJK9" s="55"/>
      <c r="BJL9" s="55"/>
      <c r="BJM9" s="55"/>
      <c r="BJN9" s="55"/>
      <c r="BJO9" s="55"/>
      <c r="BJP9" s="55"/>
      <c r="BJQ9" s="55"/>
      <c r="BJR9" s="55"/>
      <c r="BJS9" s="55"/>
      <c r="BJT9" s="55"/>
      <c r="BJU9" s="55"/>
      <c r="BJV9" s="55"/>
      <c r="BJW9" s="55"/>
      <c r="BJX9" s="55"/>
      <c r="BJY9" s="55"/>
      <c r="BJZ9" s="55"/>
      <c r="BKA9" s="55"/>
      <c r="BKB9" s="55"/>
      <c r="BKC9" s="55"/>
      <c r="BKD9" s="55"/>
      <c r="BKE9" s="55"/>
      <c r="BKF9" s="55"/>
      <c r="BKG9" s="55"/>
      <c r="BKH9" s="55"/>
      <c r="BKI9" s="55"/>
      <c r="BKJ9" s="55"/>
      <c r="BKK9" s="55"/>
      <c r="BKL9" s="55"/>
      <c r="BKM9" s="55"/>
      <c r="BKN9" s="55"/>
      <c r="BKO9" s="55"/>
      <c r="BKP9" s="55"/>
      <c r="BKQ9" s="55"/>
      <c r="BKR9" s="55"/>
      <c r="BKS9" s="55"/>
      <c r="BKT9" s="55"/>
      <c r="BKU9" s="55"/>
      <c r="BKV9" s="55"/>
      <c r="BKW9" s="55"/>
      <c r="BKX9" s="55"/>
      <c r="BKY9" s="55"/>
      <c r="BKZ9" s="55"/>
      <c r="BLA9" s="55"/>
      <c r="BLB9" s="55"/>
      <c r="BLC9" s="55"/>
      <c r="BLD9" s="55"/>
      <c r="BLE9" s="55"/>
      <c r="BLF9" s="55"/>
      <c r="BLG9" s="55"/>
      <c r="BLH9" s="55"/>
      <c r="BLI9" s="55"/>
      <c r="BLJ9" s="55"/>
      <c r="BLK9" s="55"/>
      <c r="BLL9" s="55"/>
      <c r="BLM9" s="55"/>
      <c r="BLN9" s="55"/>
      <c r="BLO9" s="55"/>
      <c r="BLP9" s="55"/>
      <c r="BLQ9" s="55"/>
      <c r="BLR9" s="55"/>
      <c r="BLS9" s="55"/>
      <c r="BLT9" s="55"/>
      <c r="BLU9" s="55"/>
      <c r="BLV9" s="55"/>
      <c r="BLW9" s="55"/>
      <c r="BLX9" s="55"/>
      <c r="BLY9" s="55"/>
      <c r="BLZ9" s="55"/>
      <c r="BMA9" s="55"/>
      <c r="BMB9" s="55"/>
      <c r="BMC9" s="55"/>
      <c r="BMD9" s="55"/>
      <c r="BME9" s="55"/>
      <c r="BMF9" s="55"/>
      <c r="BMG9" s="55"/>
      <c r="BMH9" s="55"/>
      <c r="BMI9" s="55"/>
      <c r="BMJ9" s="55"/>
      <c r="BMK9" s="55"/>
      <c r="BML9" s="55"/>
      <c r="BMM9" s="55"/>
      <c r="BMN9" s="55"/>
      <c r="BMO9" s="55"/>
      <c r="BMP9" s="55"/>
      <c r="BMQ9" s="55"/>
      <c r="BMR9" s="55"/>
      <c r="BMS9" s="55"/>
      <c r="BMT9" s="55"/>
      <c r="BMU9" s="55"/>
      <c r="BMV9" s="55"/>
      <c r="BMW9" s="55"/>
      <c r="BMX9" s="55"/>
      <c r="BMY9" s="55"/>
      <c r="BMZ9" s="55"/>
      <c r="BNA9" s="55"/>
      <c r="BNB9" s="55"/>
      <c r="BNC9" s="55"/>
      <c r="BND9" s="55"/>
      <c r="BNE9" s="55"/>
      <c r="BNF9" s="55"/>
      <c r="BNG9" s="55"/>
      <c r="BNH9" s="55"/>
      <c r="BNI9" s="55"/>
      <c r="BNJ9" s="55"/>
      <c r="BNK9" s="55"/>
      <c r="BNL9" s="55"/>
      <c r="BNM9" s="55"/>
      <c r="BNN9" s="55"/>
      <c r="BNO9" s="55"/>
      <c r="BNP9" s="55"/>
      <c r="BNQ9" s="55"/>
      <c r="BNR9" s="55"/>
      <c r="BNS9" s="55"/>
      <c r="BNT9" s="55"/>
      <c r="BNU9" s="55"/>
      <c r="BNV9" s="55"/>
      <c r="BNW9" s="55"/>
      <c r="BNX9" s="55"/>
      <c r="BNY9" s="55"/>
      <c r="BNZ9" s="55"/>
      <c r="BOA9" s="55"/>
      <c r="BOB9" s="55"/>
      <c r="BOC9" s="55"/>
      <c r="BOD9" s="55"/>
      <c r="BOE9" s="55"/>
      <c r="BOF9" s="55"/>
      <c r="BOG9" s="55"/>
      <c r="BOH9" s="55"/>
      <c r="BOI9" s="55"/>
      <c r="BOJ9" s="55"/>
      <c r="BOK9" s="55"/>
      <c r="BOL9" s="55"/>
      <c r="BOM9" s="55"/>
      <c r="BON9" s="55"/>
      <c r="BOO9" s="55"/>
      <c r="BOP9" s="55"/>
      <c r="BOQ9" s="55"/>
      <c r="BOR9" s="55"/>
      <c r="BOS9" s="55"/>
      <c r="BOT9" s="55"/>
      <c r="BOU9" s="55"/>
      <c r="BOV9" s="55"/>
      <c r="BOW9" s="55"/>
      <c r="BOX9" s="55"/>
      <c r="BOY9" s="55"/>
      <c r="BOZ9" s="55"/>
      <c r="BPA9" s="55"/>
      <c r="BPB9" s="55"/>
      <c r="BPC9" s="55"/>
      <c r="BPD9" s="55"/>
      <c r="BPE9" s="55"/>
      <c r="BPF9" s="55"/>
      <c r="BPG9" s="55"/>
      <c r="BPH9" s="55"/>
      <c r="BPI9" s="55"/>
      <c r="BPJ9" s="55"/>
      <c r="BPK9" s="55"/>
      <c r="BPL9" s="55"/>
      <c r="BPM9" s="55"/>
      <c r="BPN9" s="55"/>
      <c r="BPO9" s="55"/>
      <c r="BPP9" s="55"/>
      <c r="BPQ9" s="55"/>
      <c r="BPR9" s="55"/>
      <c r="BPS9" s="55"/>
      <c r="BPT9" s="55"/>
      <c r="BPU9" s="55"/>
      <c r="BPV9" s="55"/>
      <c r="BPW9" s="55"/>
      <c r="BPX9" s="55"/>
      <c r="BPY9" s="55"/>
      <c r="BPZ9" s="55"/>
      <c r="BQA9" s="55"/>
      <c r="BQB9" s="55"/>
      <c r="BQC9" s="55"/>
      <c r="BQD9" s="55"/>
      <c r="BQE9" s="55"/>
      <c r="BQF9" s="55"/>
      <c r="BQG9" s="55"/>
      <c r="BQH9" s="55"/>
      <c r="BQI9" s="55"/>
      <c r="BQJ9" s="55"/>
      <c r="BQK9" s="55"/>
      <c r="BQL9" s="55"/>
      <c r="BQM9" s="55"/>
      <c r="BQN9" s="55"/>
      <c r="BQO9" s="55"/>
      <c r="BQP9" s="55"/>
      <c r="BQQ9" s="55"/>
      <c r="BQR9" s="55"/>
      <c r="BQS9" s="55"/>
      <c r="BQT9" s="55"/>
      <c r="BQU9" s="55"/>
      <c r="BQV9" s="55"/>
      <c r="BQW9" s="55"/>
      <c r="BQX9" s="55"/>
      <c r="BQY9" s="55"/>
      <c r="BQZ9" s="55"/>
      <c r="BRA9" s="55"/>
      <c r="BRB9" s="55"/>
      <c r="BRC9" s="55"/>
      <c r="BRD9" s="55"/>
      <c r="BRE9" s="55"/>
      <c r="BRF9" s="55"/>
      <c r="BRG9" s="55"/>
      <c r="BRH9" s="55"/>
      <c r="BRI9" s="55"/>
      <c r="BRJ9" s="55"/>
      <c r="BRK9" s="55"/>
      <c r="BRL9" s="55"/>
      <c r="BRM9" s="55"/>
      <c r="BRN9" s="55"/>
      <c r="BRO9" s="55"/>
      <c r="BRP9" s="55"/>
      <c r="BRQ9" s="55"/>
      <c r="BRR9" s="55"/>
      <c r="BRS9" s="55"/>
      <c r="BRT9" s="55"/>
      <c r="BRU9" s="55"/>
      <c r="BRV9" s="55"/>
      <c r="BRW9" s="55"/>
      <c r="BRX9" s="55"/>
      <c r="BRY9" s="55"/>
      <c r="BRZ9" s="55"/>
      <c r="BSA9" s="55"/>
      <c r="BSB9" s="55"/>
      <c r="BSC9" s="55"/>
      <c r="BSD9" s="55"/>
      <c r="BSE9" s="55"/>
      <c r="BSF9" s="55"/>
      <c r="BSG9" s="55"/>
      <c r="BSH9" s="55"/>
      <c r="BSI9" s="55"/>
      <c r="BSJ9" s="55"/>
      <c r="BSK9" s="55"/>
      <c r="BSL9" s="55"/>
      <c r="BSM9" s="55"/>
      <c r="BSN9" s="55"/>
      <c r="BSO9" s="55"/>
      <c r="BSP9" s="55"/>
      <c r="BSQ9" s="55"/>
      <c r="BSR9" s="55"/>
      <c r="BSS9" s="55"/>
      <c r="BST9" s="55"/>
      <c r="BSU9" s="55"/>
      <c r="BSV9" s="55"/>
      <c r="BSW9" s="55"/>
      <c r="BSX9" s="55"/>
      <c r="BSY9" s="55"/>
      <c r="BSZ9" s="55"/>
      <c r="BTA9" s="55"/>
      <c r="BTB9" s="55"/>
      <c r="BTC9" s="55"/>
      <c r="BTD9" s="55"/>
      <c r="BTE9" s="55"/>
      <c r="BTF9" s="55"/>
      <c r="BTG9" s="55"/>
      <c r="BTH9" s="55"/>
      <c r="BTI9" s="55"/>
      <c r="BTJ9" s="55"/>
      <c r="BTK9" s="55"/>
      <c r="BTL9" s="55"/>
      <c r="BTM9" s="55"/>
      <c r="BTN9" s="55"/>
      <c r="BTO9" s="55"/>
      <c r="BTP9" s="55"/>
      <c r="BTQ9" s="55"/>
      <c r="BTR9" s="55"/>
      <c r="BTS9" s="55"/>
      <c r="BTT9" s="55"/>
      <c r="BTU9" s="55"/>
      <c r="BTV9" s="55"/>
      <c r="BTW9" s="55"/>
      <c r="BTX9" s="55"/>
      <c r="BTY9" s="55"/>
      <c r="BTZ9" s="55"/>
      <c r="BUA9" s="55"/>
      <c r="BUB9" s="55"/>
      <c r="BUC9" s="55"/>
      <c r="BUD9" s="55"/>
      <c r="BUE9" s="55"/>
      <c r="BUF9" s="55"/>
      <c r="BUG9" s="55"/>
      <c r="BUH9" s="55"/>
      <c r="BUI9" s="55"/>
      <c r="BUJ9" s="55"/>
      <c r="BUK9" s="55"/>
      <c r="BUL9" s="55"/>
      <c r="BUM9" s="55"/>
      <c r="BUN9" s="55"/>
      <c r="BUO9" s="55"/>
      <c r="BUP9" s="55"/>
      <c r="BUQ9" s="55"/>
      <c r="BUR9" s="55"/>
      <c r="BUS9" s="55"/>
      <c r="BUT9" s="55"/>
      <c r="BUU9" s="55"/>
      <c r="BUV9" s="55"/>
      <c r="BUW9" s="55"/>
      <c r="BUX9" s="55"/>
      <c r="BUY9" s="55"/>
      <c r="BUZ9" s="55"/>
      <c r="BVA9" s="55"/>
      <c r="BVB9" s="55"/>
      <c r="BVC9" s="55"/>
      <c r="BVD9" s="55"/>
      <c r="BVE9" s="55"/>
      <c r="BVF9" s="55"/>
      <c r="BVG9" s="55"/>
      <c r="BVH9" s="55"/>
      <c r="BVI9" s="55"/>
      <c r="BVJ9" s="55"/>
      <c r="BVK9" s="55"/>
      <c r="BVL9" s="55"/>
      <c r="BVM9" s="55"/>
      <c r="BVN9" s="55"/>
    </row>
    <row r="10" spans="1:1938" s="51" customFormat="1" ht="12.6" customHeight="1">
      <c r="A10" s="65"/>
      <c r="B10" s="181">
        <v>2</v>
      </c>
      <c r="C10" s="182" t="s">
        <v>228</v>
      </c>
      <c r="D10" s="183" t="s">
        <v>236</v>
      </c>
      <c r="E10" s="182" t="s">
        <v>36</v>
      </c>
      <c r="F10" s="181" t="s">
        <v>37</v>
      </c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5"/>
      <c r="HI10" s="55"/>
      <c r="HJ10" s="55"/>
      <c r="HK10" s="55"/>
      <c r="HL10" s="55"/>
      <c r="HM10" s="55"/>
      <c r="HN10" s="55"/>
      <c r="HO10" s="55"/>
      <c r="HP10" s="55"/>
      <c r="HQ10" s="55"/>
      <c r="HR10" s="55"/>
      <c r="HS10" s="55"/>
      <c r="HT10" s="55"/>
      <c r="HU10" s="55"/>
      <c r="HV10" s="55"/>
      <c r="HW10" s="55"/>
      <c r="HX10" s="55"/>
      <c r="HY10" s="55"/>
      <c r="HZ10" s="55"/>
      <c r="IA10" s="55"/>
      <c r="IB10" s="55"/>
      <c r="IC10" s="55"/>
      <c r="ID10" s="55"/>
      <c r="IE10" s="55"/>
      <c r="IF10" s="55"/>
      <c r="IG10" s="55"/>
      <c r="IH10" s="55"/>
      <c r="II10" s="55"/>
      <c r="IJ10" s="55"/>
      <c r="IK10" s="55"/>
      <c r="IL10" s="55"/>
      <c r="IM10" s="55"/>
      <c r="IN10" s="55"/>
      <c r="IO10" s="55"/>
      <c r="IP10" s="55"/>
      <c r="IQ10" s="55"/>
      <c r="IR10" s="55"/>
      <c r="IS10" s="55"/>
      <c r="IT10" s="55"/>
      <c r="IU10" s="55"/>
      <c r="IV10" s="55"/>
      <c r="IW10" s="55"/>
      <c r="IX10" s="55"/>
      <c r="IY10" s="55"/>
      <c r="IZ10" s="55"/>
      <c r="JA10" s="55"/>
      <c r="JB10" s="55"/>
      <c r="JC10" s="55"/>
      <c r="JD10" s="55"/>
      <c r="JE10" s="55"/>
      <c r="JF10" s="55"/>
      <c r="JG10" s="55"/>
      <c r="JH10" s="55"/>
      <c r="JI10" s="55"/>
      <c r="JJ10" s="55"/>
      <c r="JK10" s="55"/>
      <c r="JL10" s="55"/>
      <c r="JM10" s="55"/>
      <c r="JN10" s="55"/>
      <c r="JO10" s="55"/>
      <c r="JP10" s="55"/>
      <c r="JQ10" s="55"/>
      <c r="JR10" s="55"/>
      <c r="JS10" s="55"/>
      <c r="JT10" s="55"/>
      <c r="JU10" s="55"/>
      <c r="JV10" s="55"/>
      <c r="JW10" s="55"/>
      <c r="JX10" s="55"/>
      <c r="JY10" s="55"/>
      <c r="JZ10" s="55"/>
      <c r="KA10" s="55"/>
      <c r="KB10" s="55"/>
      <c r="KC10" s="55"/>
      <c r="KD10" s="55"/>
      <c r="KE10" s="55"/>
      <c r="KF10" s="55"/>
      <c r="KG10" s="55"/>
      <c r="KH10" s="55"/>
      <c r="KI10" s="55"/>
      <c r="KJ10" s="55"/>
      <c r="KK10" s="55"/>
      <c r="KL10" s="55"/>
      <c r="KM10" s="55"/>
      <c r="KN10" s="55"/>
      <c r="KO10" s="55"/>
      <c r="KP10" s="55"/>
      <c r="KQ10" s="55"/>
      <c r="KR10" s="55"/>
      <c r="KS10" s="55"/>
      <c r="KT10" s="55"/>
      <c r="KU10" s="55"/>
      <c r="KV10" s="55"/>
      <c r="KW10" s="55"/>
      <c r="KX10" s="55"/>
      <c r="KY10" s="55"/>
      <c r="KZ10" s="55"/>
      <c r="LA10" s="55"/>
      <c r="LB10" s="55"/>
      <c r="LC10" s="55"/>
      <c r="LD10" s="55"/>
      <c r="LE10" s="55"/>
      <c r="LF10" s="55"/>
      <c r="LG10" s="55"/>
      <c r="LH10" s="55"/>
      <c r="LI10" s="55"/>
      <c r="LJ10" s="55"/>
      <c r="LK10" s="55"/>
      <c r="LL10" s="55"/>
      <c r="LM10" s="55"/>
      <c r="LN10" s="55"/>
      <c r="LO10" s="55"/>
      <c r="LP10" s="55"/>
      <c r="LQ10" s="55"/>
      <c r="LR10" s="55"/>
      <c r="LS10" s="55"/>
      <c r="LT10" s="55"/>
      <c r="LU10" s="55"/>
      <c r="LV10" s="55"/>
      <c r="LW10" s="55"/>
      <c r="LX10" s="55"/>
      <c r="LY10" s="55"/>
      <c r="LZ10" s="55"/>
      <c r="MA10" s="55"/>
      <c r="MB10" s="55"/>
      <c r="MC10" s="55"/>
      <c r="MD10" s="55"/>
      <c r="ME10" s="55"/>
      <c r="MF10" s="55"/>
      <c r="MG10" s="55"/>
      <c r="MH10" s="55"/>
      <c r="MI10" s="55"/>
      <c r="MJ10" s="55"/>
      <c r="MK10" s="55"/>
      <c r="ML10" s="55"/>
      <c r="MM10" s="55"/>
      <c r="MN10" s="55"/>
      <c r="MO10" s="55"/>
      <c r="MP10" s="55"/>
      <c r="MQ10" s="55"/>
      <c r="MR10" s="55"/>
      <c r="MS10" s="55"/>
      <c r="MT10" s="55"/>
      <c r="MU10" s="55"/>
      <c r="MV10" s="55"/>
      <c r="MW10" s="55"/>
      <c r="MX10" s="55"/>
      <c r="MY10" s="55"/>
      <c r="MZ10" s="55"/>
      <c r="NA10" s="55"/>
      <c r="NB10" s="55"/>
      <c r="NC10" s="55"/>
      <c r="ND10" s="55"/>
      <c r="NE10" s="55"/>
      <c r="NF10" s="55"/>
      <c r="NG10" s="55"/>
      <c r="NH10" s="55"/>
      <c r="NI10" s="55"/>
      <c r="NJ10" s="55"/>
      <c r="NK10" s="55"/>
      <c r="NL10" s="55"/>
      <c r="NM10" s="55"/>
      <c r="NN10" s="55"/>
      <c r="NO10" s="55"/>
      <c r="NP10" s="55"/>
      <c r="NQ10" s="55"/>
      <c r="NR10" s="55"/>
      <c r="NS10" s="55"/>
      <c r="NT10" s="55"/>
      <c r="NU10" s="55"/>
      <c r="NV10" s="55"/>
      <c r="NW10" s="55"/>
      <c r="NX10" s="55"/>
      <c r="NY10" s="55"/>
      <c r="NZ10" s="55"/>
      <c r="OA10" s="55"/>
      <c r="OB10" s="55"/>
      <c r="OC10" s="55"/>
      <c r="OD10" s="55"/>
      <c r="OE10" s="55"/>
      <c r="OF10" s="55"/>
      <c r="OG10" s="55"/>
      <c r="OH10" s="55"/>
      <c r="OI10" s="55"/>
      <c r="OJ10" s="55"/>
      <c r="OK10" s="55"/>
      <c r="OL10" s="55"/>
      <c r="OM10" s="55"/>
      <c r="ON10" s="55"/>
      <c r="OO10" s="55"/>
      <c r="OP10" s="55"/>
      <c r="OQ10" s="55"/>
      <c r="OR10" s="55"/>
      <c r="OS10" s="55"/>
      <c r="OT10" s="55"/>
      <c r="OU10" s="55"/>
      <c r="OV10" s="55"/>
      <c r="OW10" s="55"/>
      <c r="OX10" s="55"/>
      <c r="OY10" s="55"/>
      <c r="OZ10" s="55"/>
      <c r="PA10" s="55"/>
      <c r="PB10" s="55"/>
      <c r="PC10" s="55"/>
      <c r="PD10" s="55"/>
      <c r="PE10" s="55"/>
      <c r="PF10" s="55"/>
      <c r="PG10" s="55"/>
      <c r="PH10" s="55"/>
      <c r="PI10" s="55"/>
      <c r="PJ10" s="55"/>
      <c r="PK10" s="55"/>
      <c r="PL10" s="55"/>
      <c r="PM10" s="55"/>
      <c r="PN10" s="55"/>
      <c r="PO10" s="55"/>
      <c r="PP10" s="55"/>
      <c r="PQ10" s="55"/>
      <c r="PR10" s="55"/>
      <c r="PS10" s="55"/>
      <c r="PT10" s="55"/>
      <c r="PU10" s="55"/>
      <c r="PV10" s="55"/>
      <c r="PW10" s="55"/>
      <c r="PX10" s="55"/>
      <c r="PY10" s="55"/>
      <c r="PZ10" s="55"/>
      <c r="QA10" s="55"/>
      <c r="QB10" s="55"/>
      <c r="QC10" s="55"/>
      <c r="QD10" s="55"/>
      <c r="QE10" s="55"/>
      <c r="QF10" s="55"/>
      <c r="QG10" s="55"/>
      <c r="QH10" s="55"/>
      <c r="QI10" s="55"/>
      <c r="QJ10" s="55"/>
      <c r="QK10" s="55"/>
      <c r="QL10" s="55"/>
      <c r="QM10" s="55"/>
      <c r="QN10" s="55"/>
      <c r="QO10" s="55"/>
      <c r="QP10" s="55"/>
      <c r="QQ10" s="55"/>
      <c r="QR10" s="55"/>
      <c r="QS10" s="55"/>
      <c r="QT10" s="55"/>
      <c r="QU10" s="55"/>
      <c r="QV10" s="55"/>
      <c r="QW10" s="55"/>
      <c r="QX10" s="55"/>
      <c r="QY10" s="55"/>
      <c r="QZ10" s="55"/>
      <c r="RA10" s="55"/>
      <c r="RB10" s="55"/>
      <c r="RC10" s="55"/>
      <c r="RD10" s="55"/>
      <c r="RE10" s="55"/>
      <c r="RF10" s="55"/>
      <c r="RG10" s="55"/>
      <c r="RH10" s="55"/>
      <c r="RI10" s="55"/>
      <c r="RJ10" s="55"/>
      <c r="RK10" s="55"/>
      <c r="RL10" s="55"/>
      <c r="RM10" s="55"/>
      <c r="RN10" s="55"/>
      <c r="RO10" s="55"/>
      <c r="RP10" s="55"/>
      <c r="RQ10" s="55"/>
      <c r="RR10" s="55"/>
      <c r="RS10" s="55"/>
      <c r="RT10" s="55"/>
      <c r="RU10" s="55"/>
      <c r="RV10" s="55"/>
      <c r="RW10" s="55"/>
      <c r="RX10" s="55"/>
      <c r="RY10" s="55"/>
      <c r="RZ10" s="55"/>
      <c r="SA10" s="55"/>
      <c r="SB10" s="55"/>
      <c r="SC10" s="55"/>
      <c r="SD10" s="55"/>
      <c r="SE10" s="55"/>
      <c r="SF10" s="55"/>
      <c r="SG10" s="55"/>
      <c r="SH10" s="55"/>
      <c r="SI10" s="55"/>
      <c r="SJ10" s="55"/>
      <c r="SK10" s="55"/>
      <c r="SL10" s="55"/>
      <c r="SM10" s="55"/>
      <c r="SN10" s="55"/>
      <c r="SO10" s="55"/>
      <c r="SP10" s="55"/>
      <c r="SQ10" s="55"/>
      <c r="SR10" s="55"/>
      <c r="SS10" s="55"/>
      <c r="ST10" s="55"/>
      <c r="SU10" s="55"/>
      <c r="SV10" s="55"/>
      <c r="SW10" s="55"/>
      <c r="SX10" s="55"/>
      <c r="SY10" s="55"/>
      <c r="SZ10" s="55"/>
      <c r="TA10" s="55"/>
      <c r="TB10" s="55"/>
      <c r="TC10" s="55"/>
      <c r="TD10" s="55"/>
      <c r="TE10" s="55"/>
      <c r="TF10" s="55"/>
      <c r="TG10" s="55"/>
      <c r="TH10" s="55"/>
      <c r="TI10" s="55"/>
      <c r="TJ10" s="55"/>
      <c r="TK10" s="55"/>
      <c r="TL10" s="55"/>
      <c r="TM10" s="55"/>
      <c r="TN10" s="55"/>
      <c r="TO10" s="55"/>
      <c r="TP10" s="55"/>
      <c r="TQ10" s="55"/>
      <c r="TR10" s="55"/>
      <c r="TS10" s="55"/>
      <c r="TT10" s="55"/>
      <c r="TU10" s="55"/>
      <c r="TV10" s="55"/>
      <c r="TW10" s="55"/>
      <c r="TX10" s="55"/>
      <c r="TY10" s="55"/>
      <c r="TZ10" s="55"/>
      <c r="UA10" s="55"/>
      <c r="UB10" s="55"/>
      <c r="UC10" s="55"/>
      <c r="UD10" s="55"/>
      <c r="UE10" s="55"/>
      <c r="UF10" s="55"/>
      <c r="UG10" s="55"/>
      <c r="UH10" s="55"/>
      <c r="UI10" s="55"/>
      <c r="UJ10" s="55"/>
      <c r="UK10" s="55"/>
      <c r="UL10" s="55"/>
      <c r="UM10" s="55"/>
      <c r="UN10" s="55"/>
      <c r="UO10" s="55"/>
      <c r="UP10" s="55"/>
      <c r="UQ10" s="55"/>
      <c r="UR10" s="55"/>
      <c r="US10" s="55"/>
      <c r="UT10" s="55"/>
      <c r="UU10" s="55"/>
      <c r="UV10" s="55"/>
      <c r="UW10" s="55"/>
      <c r="UX10" s="55"/>
      <c r="UY10" s="55"/>
      <c r="UZ10" s="55"/>
      <c r="VA10" s="55"/>
      <c r="VB10" s="55"/>
      <c r="VC10" s="55"/>
      <c r="VD10" s="55"/>
      <c r="VE10" s="55"/>
      <c r="VF10" s="55"/>
      <c r="VG10" s="55"/>
      <c r="VH10" s="55"/>
      <c r="VI10" s="55"/>
      <c r="VJ10" s="55"/>
      <c r="VK10" s="55"/>
      <c r="VL10" s="55"/>
      <c r="VM10" s="55"/>
      <c r="VN10" s="55"/>
      <c r="VO10" s="55"/>
      <c r="VP10" s="55"/>
      <c r="VQ10" s="55"/>
      <c r="VR10" s="55"/>
      <c r="VS10" s="55"/>
      <c r="VT10" s="55"/>
      <c r="VU10" s="55"/>
      <c r="VV10" s="55"/>
      <c r="VW10" s="55"/>
      <c r="VX10" s="55"/>
      <c r="VY10" s="55"/>
      <c r="VZ10" s="55"/>
      <c r="WA10" s="55"/>
      <c r="WB10" s="55"/>
      <c r="WC10" s="55"/>
      <c r="WD10" s="55"/>
      <c r="WE10" s="55"/>
      <c r="WF10" s="55"/>
      <c r="WG10" s="55"/>
      <c r="WH10" s="55"/>
      <c r="WI10" s="55"/>
      <c r="WJ10" s="55"/>
      <c r="WK10" s="55"/>
      <c r="WL10" s="55"/>
      <c r="WM10" s="55"/>
      <c r="WN10" s="55"/>
      <c r="WO10" s="55"/>
      <c r="WP10" s="55"/>
      <c r="WQ10" s="55"/>
      <c r="WR10" s="55"/>
      <c r="WS10" s="55"/>
      <c r="WT10" s="55"/>
      <c r="WU10" s="55"/>
      <c r="WV10" s="55"/>
      <c r="WW10" s="55"/>
      <c r="WX10" s="55"/>
      <c r="WY10" s="55"/>
      <c r="WZ10" s="55"/>
      <c r="XA10" s="55"/>
      <c r="XB10" s="55"/>
      <c r="XC10" s="55"/>
      <c r="XD10" s="55"/>
      <c r="XE10" s="55"/>
      <c r="XF10" s="55"/>
      <c r="XG10" s="55"/>
      <c r="XH10" s="55"/>
      <c r="XI10" s="55"/>
      <c r="XJ10" s="55"/>
      <c r="XK10" s="55"/>
      <c r="XL10" s="55"/>
      <c r="XM10" s="55"/>
      <c r="XN10" s="55"/>
      <c r="XO10" s="55"/>
      <c r="XP10" s="55"/>
      <c r="XQ10" s="55"/>
      <c r="XR10" s="55"/>
      <c r="XS10" s="55"/>
      <c r="XT10" s="55"/>
      <c r="XU10" s="55"/>
      <c r="XV10" s="55"/>
      <c r="XW10" s="55"/>
      <c r="XX10" s="55"/>
      <c r="XY10" s="55"/>
      <c r="XZ10" s="55"/>
      <c r="YA10" s="55"/>
      <c r="YB10" s="55"/>
      <c r="YC10" s="55"/>
      <c r="YD10" s="55"/>
      <c r="YE10" s="55"/>
      <c r="YF10" s="55"/>
      <c r="YG10" s="55"/>
      <c r="YH10" s="55"/>
      <c r="YI10" s="55"/>
      <c r="YJ10" s="55"/>
      <c r="YK10" s="55"/>
      <c r="YL10" s="55"/>
      <c r="YM10" s="55"/>
      <c r="YN10" s="55"/>
      <c r="YO10" s="55"/>
      <c r="YP10" s="55"/>
      <c r="YQ10" s="55"/>
      <c r="YR10" s="55"/>
      <c r="YS10" s="55"/>
      <c r="YT10" s="55"/>
      <c r="YU10" s="55"/>
      <c r="YV10" s="55"/>
      <c r="YW10" s="55"/>
      <c r="YX10" s="55"/>
      <c r="YY10" s="55"/>
      <c r="YZ10" s="55"/>
      <c r="ZA10" s="55"/>
      <c r="ZB10" s="55"/>
      <c r="ZC10" s="55"/>
      <c r="ZD10" s="55"/>
      <c r="ZE10" s="55"/>
      <c r="ZF10" s="55"/>
      <c r="ZG10" s="55"/>
      <c r="ZH10" s="55"/>
      <c r="ZI10" s="55"/>
      <c r="ZJ10" s="55"/>
      <c r="ZK10" s="55"/>
      <c r="ZL10" s="55"/>
      <c r="ZM10" s="55"/>
      <c r="ZN10" s="55"/>
      <c r="ZO10" s="55"/>
      <c r="ZP10" s="55"/>
      <c r="ZQ10" s="55"/>
      <c r="ZR10" s="55"/>
      <c r="ZS10" s="55"/>
      <c r="ZT10" s="55"/>
      <c r="ZU10" s="55"/>
      <c r="ZV10" s="55"/>
      <c r="ZW10" s="55"/>
      <c r="ZX10" s="55"/>
      <c r="ZY10" s="55"/>
      <c r="ZZ10" s="55"/>
      <c r="AAA10" s="55"/>
      <c r="AAB10" s="55"/>
      <c r="AAC10" s="55"/>
      <c r="AAD10" s="55"/>
      <c r="AAE10" s="55"/>
      <c r="AAF10" s="55"/>
      <c r="AAG10" s="55"/>
      <c r="AAH10" s="55"/>
      <c r="AAI10" s="55"/>
      <c r="AAJ10" s="55"/>
      <c r="AAK10" s="55"/>
      <c r="AAL10" s="55"/>
      <c r="AAM10" s="55"/>
      <c r="AAN10" s="55"/>
      <c r="AAO10" s="55"/>
      <c r="AAP10" s="55"/>
      <c r="AAQ10" s="55"/>
      <c r="AAR10" s="55"/>
      <c r="AAS10" s="55"/>
      <c r="AAT10" s="55"/>
      <c r="AAU10" s="55"/>
      <c r="AAV10" s="55"/>
      <c r="AAW10" s="55"/>
      <c r="AAX10" s="55"/>
      <c r="AAY10" s="55"/>
      <c r="AAZ10" s="55"/>
      <c r="ABA10" s="55"/>
      <c r="ABB10" s="55"/>
      <c r="ABC10" s="55"/>
      <c r="ABD10" s="55"/>
      <c r="ABE10" s="55"/>
      <c r="ABF10" s="55"/>
      <c r="ABG10" s="55"/>
      <c r="ABH10" s="55"/>
      <c r="ABI10" s="55"/>
      <c r="ABJ10" s="55"/>
      <c r="ABK10" s="55"/>
      <c r="ABL10" s="55"/>
      <c r="ABM10" s="55"/>
      <c r="ABN10" s="55"/>
      <c r="ABO10" s="55"/>
      <c r="ABP10" s="55"/>
      <c r="ABQ10" s="55"/>
      <c r="ABR10" s="55"/>
      <c r="ABS10" s="55"/>
      <c r="ABT10" s="55"/>
      <c r="ABU10" s="55"/>
      <c r="ABV10" s="55"/>
      <c r="ABW10" s="55"/>
      <c r="ABX10" s="55"/>
      <c r="ABY10" s="55"/>
      <c r="ABZ10" s="55"/>
      <c r="ACA10" s="55"/>
      <c r="ACB10" s="55"/>
      <c r="ACC10" s="55"/>
      <c r="ACD10" s="55"/>
      <c r="ACE10" s="55"/>
      <c r="ACF10" s="55"/>
      <c r="ACG10" s="55"/>
      <c r="ACH10" s="55"/>
      <c r="ACI10" s="55"/>
      <c r="ACJ10" s="55"/>
      <c r="ACK10" s="55"/>
      <c r="ACL10" s="55"/>
      <c r="ACM10" s="55"/>
      <c r="ACN10" s="55"/>
      <c r="ACO10" s="55"/>
      <c r="ACP10" s="55"/>
      <c r="ACQ10" s="55"/>
      <c r="ACR10" s="55"/>
      <c r="ACS10" s="55"/>
      <c r="ACT10" s="55"/>
      <c r="ACU10" s="55"/>
      <c r="ACV10" s="55"/>
      <c r="ACW10" s="55"/>
      <c r="ACX10" s="55"/>
      <c r="ACY10" s="55"/>
      <c r="ACZ10" s="55"/>
      <c r="ADA10" s="55"/>
      <c r="ADB10" s="55"/>
      <c r="ADC10" s="55"/>
      <c r="ADD10" s="55"/>
      <c r="ADE10" s="55"/>
      <c r="ADF10" s="55"/>
      <c r="ADG10" s="55"/>
      <c r="ADH10" s="55"/>
      <c r="ADI10" s="55"/>
      <c r="ADJ10" s="55"/>
      <c r="ADK10" s="55"/>
      <c r="ADL10" s="55"/>
      <c r="ADM10" s="55"/>
      <c r="ADN10" s="55"/>
      <c r="ADO10" s="55"/>
      <c r="ADP10" s="55"/>
      <c r="ADQ10" s="55"/>
      <c r="ADR10" s="55"/>
      <c r="ADS10" s="55"/>
      <c r="ADT10" s="55"/>
      <c r="ADU10" s="55"/>
      <c r="ADV10" s="55"/>
      <c r="ADW10" s="55"/>
      <c r="ADX10" s="55"/>
      <c r="ADY10" s="55"/>
      <c r="ADZ10" s="55"/>
      <c r="AEA10" s="55"/>
      <c r="AEB10" s="55"/>
      <c r="AEC10" s="55"/>
      <c r="AED10" s="55"/>
      <c r="AEE10" s="55"/>
      <c r="AEF10" s="55"/>
      <c r="AEG10" s="55"/>
      <c r="AEH10" s="55"/>
      <c r="AEI10" s="55"/>
      <c r="AEJ10" s="55"/>
      <c r="AEK10" s="55"/>
      <c r="AEL10" s="55"/>
      <c r="AEM10" s="55"/>
      <c r="AEN10" s="55"/>
      <c r="AEO10" s="55"/>
      <c r="AEP10" s="55"/>
      <c r="AEQ10" s="55"/>
      <c r="AER10" s="55"/>
      <c r="AES10" s="55"/>
      <c r="AET10" s="55"/>
      <c r="AEU10" s="55"/>
      <c r="AEV10" s="55"/>
      <c r="AEW10" s="55"/>
      <c r="AEX10" s="55"/>
      <c r="AEY10" s="55"/>
      <c r="AEZ10" s="55"/>
      <c r="AFA10" s="55"/>
      <c r="AFB10" s="55"/>
      <c r="AFC10" s="55"/>
      <c r="AFD10" s="55"/>
      <c r="AFE10" s="55"/>
      <c r="AFF10" s="55"/>
      <c r="AFG10" s="55"/>
      <c r="AFH10" s="55"/>
      <c r="AFI10" s="55"/>
      <c r="AFJ10" s="55"/>
      <c r="AFK10" s="55"/>
      <c r="AFL10" s="55"/>
      <c r="AFM10" s="55"/>
      <c r="AFN10" s="55"/>
      <c r="AFO10" s="55"/>
      <c r="AFP10" s="55"/>
      <c r="AFQ10" s="55"/>
      <c r="AFR10" s="55"/>
      <c r="AFS10" s="55"/>
      <c r="AFT10" s="55"/>
      <c r="AFU10" s="55"/>
      <c r="AFV10" s="55"/>
      <c r="AFW10" s="55"/>
      <c r="AFX10" s="55"/>
      <c r="AFY10" s="55"/>
      <c r="AFZ10" s="55"/>
      <c r="AGA10" s="55"/>
      <c r="AGB10" s="55"/>
      <c r="AGC10" s="55"/>
      <c r="AGD10" s="55"/>
      <c r="AGE10" s="55"/>
      <c r="AGF10" s="55"/>
      <c r="AGG10" s="55"/>
      <c r="AGH10" s="55"/>
      <c r="AGI10" s="55"/>
      <c r="AGJ10" s="55"/>
      <c r="AGK10" s="55"/>
      <c r="AGL10" s="55"/>
      <c r="AGM10" s="55"/>
      <c r="AGN10" s="55"/>
      <c r="AGO10" s="55"/>
      <c r="AGP10" s="55"/>
      <c r="AGQ10" s="55"/>
      <c r="AGR10" s="55"/>
      <c r="AGS10" s="55"/>
      <c r="AGT10" s="55"/>
      <c r="AGU10" s="55"/>
      <c r="AGV10" s="55"/>
      <c r="AGW10" s="55"/>
      <c r="AGX10" s="55"/>
      <c r="AGY10" s="55"/>
      <c r="AGZ10" s="55"/>
      <c r="AHA10" s="55"/>
      <c r="AHB10" s="55"/>
      <c r="AHC10" s="55"/>
      <c r="AHD10" s="55"/>
      <c r="AHE10" s="55"/>
      <c r="AHF10" s="55"/>
      <c r="AHG10" s="55"/>
      <c r="AHH10" s="55"/>
      <c r="AHI10" s="55"/>
      <c r="AHJ10" s="55"/>
      <c r="AHK10" s="55"/>
      <c r="AHL10" s="55"/>
      <c r="AHM10" s="55"/>
      <c r="AHN10" s="55"/>
      <c r="AHO10" s="55"/>
      <c r="AHP10" s="55"/>
      <c r="AHQ10" s="55"/>
      <c r="AHR10" s="55"/>
      <c r="AHS10" s="55"/>
      <c r="AHT10" s="55"/>
      <c r="AHU10" s="55"/>
      <c r="AHV10" s="55"/>
      <c r="AHW10" s="55"/>
      <c r="AHX10" s="55"/>
      <c r="AHY10" s="55"/>
      <c r="AHZ10" s="55"/>
      <c r="AIA10" s="55"/>
      <c r="AIB10" s="55"/>
      <c r="AIC10" s="55"/>
      <c r="AID10" s="55"/>
      <c r="AIE10" s="55"/>
      <c r="AIF10" s="55"/>
      <c r="AIG10" s="55"/>
      <c r="AIH10" s="55"/>
      <c r="AII10" s="55"/>
      <c r="AIJ10" s="55"/>
      <c r="AIK10" s="55"/>
      <c r="AIL10" s="55"/>
      <c r="AIM10" s="55"/>
      <c r="AIN10" s="55"/>
      <c r="AIO10" s="55"/>
      <c r="AIP10" s="55"/>
      <c r="AIQ10" s="55"/>
      <c r="AIR10" s="55"/>
      <c r="AIS10" s="55"/>
      <c r="AIT10" s="55"/>
      <c r="AIU10" s="55"/>
      <c r="AIV10" s="55"/>
      <c r="AIW10" s="55"/>
      <c r="AIX10" s="55"/>
      <c r="AIY10" s="55"/>
      <c r="AIZ10" s="55"/>
      <c r="AJA10" s="55"/>
      <c r="AJB10" s="55"/>
      <c r="AJC10" s="55"/>
      <c r="AJD10" s="55"/>
      <c r="AJE10" s="55"/>
      <c r="AJF10" s="55"/>
      <c r="AJG10" s="55"/>
      <c r="AJH10" s="55"/>
      <c r="AJI10" s="55"/>
      <c r="AJJ10" s="55"/>
      <c r="AJK10" s="55"/>
      <c r="AJL10" s="55"/>
      <c r="AJM10" s="55"/>
      <c r="AJN10" s="55"/>
      <c r="AJO10" s="55"/>
      <c r="AJP10" s="55"/>
      <c r="AJQ10" s="55"/>
      <c r="AJR10" s="55"/>
      <c r="AJS10" s="55"/>
      <c r="AJT10" s="55"/>
      <c r="AJU10" s="55"/>
      <c r="AJV10" s="55"/>
      <c r="AJW10" s="55"/>
      <c r="AJX10" s="55"/>
      <c r="AJY10" s="55"/>
      <c r="AJZ10" s="55"/>
      <c r="AKA10" s="55"/>
      <c r="AKB10" s="55"/>
      <c r="AKC10" s="55"/>
      <c r="AKD10" s="55"/>
      <c r="AKE10" s="55"/>
      <c r="AKF10" s="55"/>
      <c r="AKG10" s="55"/>
      <c r="AKH10" s="55"/>
      <c r="AKI10" s="55"/>
      <c r="AKJ10" s="55"/>
      <c r="AKK10" s="55"/>
      <c r="AKL10" s="55"/>
      <c r="AKM10" s="55"/>
      <c r="AKN10" s="55"/>
      <c r="AKO10" s="55"/>
      <c r="AKP10" s="55"/>
      <c r="AKQ10" s="55"/>
      <c r="AKR10" s="55"/>
      <c r="AKS10" s="55"/>
      <c r="AKT10" s="55"/>
      <c r="AKU10" s="55"/>
      <c r="AKV10" s="55"/>
      <c r="AKW10" s="55"/>
      <c r="AKX10" s="55"/>
      <c r="AKY10" s="55"/>
      <c r="AKZ10" s="55"/>
      <c r="ALA10" s="55"/>
      <c r="ALB10" s="55"/>
      <c r="ALC10" s="55"/>
      <c r="ALD10" s="55"/>
      <c r="ALE10" s="55"/>
      <c r="ALF10" s="55"/>
      <c r="ALG10" s="55"/>
      <c r="ALH10" s="55"/>
      <c r="ALI10" s="55"/>
      <c r="ALJ10" s="55"/>
      <c r="ALK10" s="55"/>
      <c r="ALL10" s="55"/>
      <c r="ALM10" s="55"/>
      <c r="ALN10" s="55"/>
      <c r="ALO10" s="55"/>
      <c r="ALP10" s="55"/>
      <c r="ALQ10" s="55"/>
      <c r="ALR10" s="55"/>
      <c r="ALS10" s="55"/>
      <c r="ALT10" s="55"/>
      <c r="ALU10" s="55"/>
      <c r="ALV10" s="55"/>
      <c r="ALW10" s="55"/>
      <c r="ALX10" s="55"/>
      <c r="ALY10" s="55"/>
      <c r="ALZ10" s="55"/>
      <c r="AMA10" s="55"/>
      <c r="AMB10" s="55"/>
      <c r="AMC10" s="55"/>
      <c r="AMD10" s="55"/>
      <c r="AME10" s="55"/>
      <c r="AMF10" s="55"/>
      <c r="AMG10" s="55"/>
      <c r="AMH10" s="55"/>
      <c r="AMI10" s="55"/>
      <c r="AMJ10" s="55"/>
      <c r="AMK10" s="55"/>
      <c r="AML10" s="55"/>
      <c r="AMM10" s="55"/>
      <c r="AMN10" s="55"/>
      <c r="AMO10" s="55"/>
      <c r="AMP10" s="55"/>
      <c r="AMQ10" s="55"/>
      <c r="AMR10" s="55"/>
      <c r="AMS10" s="55"/>
      <c r="AMT10" s="55"/>
      <c r="AMU10" s="55"/>
      <c r="AMV10" s="55"/>
      <c r="AMW10" s="55"/>
      <c r="AMX10" s="55"/>
      <c r="AMY10" s="55"/>
      <c r="AMZ10" s="55"/>
      <c r="ANA10" s="55"/>
      <c r="ANB10" s="55"/>
      <c r="ANC10" s="55"/>
      <c r="AND10" s="55"/>
      <c r="ANE10" s="55"/>
      <c r="ANF10" s="55"/>
      <c r="ANG10" s="55"/>
      <c r="ANH10" s="55"/>
      <c r="ANI10" s="55"/>
      <c r="ANJ10" s="55"/>
      <c r="ANK10" s="55"/>
      <c r="ANL10" s="55"/>
      <c r="ANM10" s="55"/>
      <c r="ANN10" s="55"/>
      <c r="ANO10" s="55"/>
      <c r="ANP10" s="55"/>
      <c r="ANQ10" s="55"/>
      <c r="ANR10" s="55"/>
      <c r="ANS10" s="55"/>
      <c r="ANT10" s="55"/>
      <c r="ANU10" s="55"/>
      <c r="ANV10" s="55"/>
      <c r="ANW10" s="55"/>
      <c r="ANX10" s="55"/>
      <c r="ANY10" s="55"/>
      <c r="ANZ10" s="55"/>
      <c r="AOA10" s="55"/>
      <c r="AOB10" s="55"/>
      <c r="AOC10" s="55"/>
      <c r="AOD10" s="55"/>
      <c r="AOE10" s="55"/>
      <c r="AOF10" s="55"/>
      <c r="AOG10" s="55"/>
      <c r="AOH10" s="55"/>
      <c r="AOI10" s="55"/>
      <c r="AOJ10" s="55"/>
      <c r="AOK10" s="55"/>
      <c r="AOL10" s="55"/>
      <c r="AOM10" s="55"/>
      <c r="AON10" s="55"/>
      <c r="AOO10" s="55"/>
      <c r="AOP10" s="55"/>
      <c r="AOQ10" s="55"/>
      <c r="AOR10" s="55"/>
      <c r="AOS10" s="55"/>
      <c r="AOT10" s="55"/>
      <c r="AOU10" s="55"/>
      <c r="AOV10" s="55"/>
      <c r="AOW10" s="55"/>
      <c r="AOX10" s="55"/>
      <c r="AOY10" s="55"/>
      <c r="AOZ10" s="55"/>
      <c r="APA10" s="55"/>
      <c r="APB10" s="55"/>
      <c r="APC10" s="55"/>
      <c r="APD10" s="55"/>
      <c r="APE10" s="55"/>
      <c r="APF10" s="55"/>
      <c r="APG10" s="55"/>
      <c r="APH10" s="55"/>
      <c r="API10" s="55"/>
      <c r="APJ10" s="55"/>
      <c r="APK10" s="55"/>
      <c r="APL10" s="55"/>
      <c r="APM10" s="55"/>
      <c r="APN10" s="55"/>
      <c r="APO10" s="55"/>
      <c r="APP10" s="55"/>
      <c r="APQ10" s="55"/>
      <c r="APR10" s="55"/>
      <c r="APS10" s="55"/>
      <c r="APT10" s="55"/>
      <c r="APU10" s="55"/>
      <c r="APV10" s="55"/>
      <c r="APW10" s="55"/>
      <c r="APX10" s="55"/>
      <c r="APY10" s="55"/>
      <c r="APZ10" s="55"/>
      <c r="AQA10" s="55"/>
      <c r="AQB10" s="55"/>
      <c r="AQC10" s="55"/>
      <c r="AQD10" s="55"/>
      <c r="AQE10" s="55"/>
      <c r="AQF10" s="55"/>
      <c r="AQG10" s="55"/>
      <c r="AQH10" s="55"/>
      <c r="AQI10" s="55"/>
      <c r="AQJ10" s="55"/>
      <c r="AQK10" s="55"/>
      <c r="AQL10" s="55"/>
      <c r="AQM10" s="55"/>
      <c r="AQN10" s="55"/>
      <c r="AQO10" s="55"/>
      <c r="AQP10" s="55"/>
      <c r="AQQ10" s="55"/>
      <c r="AQR10" s="55"/>
      <c r="AQS10" s="55"/>
      <c r="AQT10" s="55"/>
      <c r="AQU10" s="55"/>
      <c r="AQV10" s="55"/>
      <c r="AQW10" s="55"/>
      <c r="AQX10" s="55"/>
      <c r="AQY10" s="55"/>
      <c r="AQZ10" s="55"/>
      <c r="ARA10" s="55"/>
      <c r="ARB10" s="55"/>
      <c r="ARC10" s="55"/>
      <c r="ARD10" s="55"/>
      <c r="ARE10" s="55"/>
      <c r="ARF10" s="55"/>
      <c r="ARG10" s="55"/>
      <c r="ARH10" s="55"/>
      <c r="ARI10" s="55"/>
      <c r="ARJ10" s="55"/>
      <c r="ARK10" s="55"/>
      <c r="ARL10" s="55"/>
      <c r="ARM10" s="55"/>
      <c r="ARN10" s="55"/>
      <c r="ARO10" s="55"/>
      <c r="ARP10" s="55"/>
      <c r="ARQ10" s="55"/>
      <c r="ARR10" s="55"/>
      <c r="ARS10" s="55"/>
      <c r="ART10" s="55"/>
      <c r="ARU10" s="55"/>
      <c r="ARV10" s="55"/>
      <c r="ARW10" s="55"/>
      <c r="ARX10" s="55"/>
      <c r="ARY10" s="55"/>
      <c r="ARZ10" s="55"/>
      <c r="ASA10" s="55"/>
      <c r="ASB10" s="55"/>
      <c r="ASC10" s="55"/>
      <c r="ASD10" s="55"/>
      <c r="ASE10" s="55"/>
      <c r="ASF10" s="55"/>
      <c r="ASG10" s="55"/>
      <c r="ASH10" s="55"/>
      <c r="ASI10" s="55"/>
      <c r="ASJ10" s="55"/>
      <c r="ASK10" s="55"/>
      <c r="ASL10" s="55"/>
      <c r="ASM10" s="55"/>
      <c r="ASN10" s="55"/>
      <c r="ASO10" s="55"/>
      <c r="ASP10" s="55"/>
      <c r="ASQ10" s="55"/>
      <c r="ASR10" s="55"/>
      <c r="ASS10" s="55"/>
      <c r="AST10" s="55"/>
      <c r="ASU10" s="55"/>
      <c r="ASV10" s="55"/>
      <c r="ASW10" s="55"/>
      <c r="ASX10" s="55"/>
      <c r="ASY10" s="55"/>
      <c r="ASZ10" s="55"/>
      <c r="ATA10" s="55"/>
      <c r="ATB10" s="55"/>
      <c r="ATC10" s="55"/>
      <c r="ATD10" s="55"/>
      <c r="ATE10" s="55"/>
      <c r="ATF10" s="55"/>
      <c r="ATG10" s="55"/>
      <c r="ATH10" s="55"/>
      <c r="ATI10" s="55"/>
      <c r="ATJ10" s="55"/>
      <c r="ATK10" s="55"/>
      <c r="ATL10" s="55"/>
      <c r="ATM10" s="55"/>
      <c r="ATN10" s="55"/>
      <c r="ATO10" s="55"/>
      <c r="ATP10" s="55"/>
      <c r="ATQ10" s="55"/>
      <c r="ATR10" s="55"/>
      <c r="ATS10" s="55"/>
      <c r="ATT10" s="55"/>
      <c r="ATU10" s="55"/>
      <c r="ATV10" s="55"/>
      <c r="ATW10" s="55"/>
      <c r="ATX10" s="55"/>
      <c r="ATY10" s="55"/>
      <c r="ATZ10" s="55"/>
      <c r="AUA10" s="55"/>
      <c r="AUB10" s="55"/>
      <c r="AUC10" s="55"/>
      <c r="AUD10" s="55"/>
      <c r="AUE10" s="55"/>
      <c r="AUF10" s="55"/>
      <c r="AUG10" s="55"/>
      <c r="AUH10" s="55"/>
      <c r="AUI10" s="55"/>
      <c r="AUJ10" s="55"/>
      <c r="AUK10" s="55"/>
      <c r="AUL10" s="55"/>
      <c r="AUM10" s="55"/>
      <c r="AUN10" s="55"/>
      <c r="AUO10" s="55"/>
      <c r="AUP10" s="55"/>
      <c r="AUQ10" s="55"/>
      <c r="AUR10" s="55"/>
      <c r="AUS10" s="55"/>
      <c r="AUT10" s="55"/>
      <c r="AUU10" s="55"/>
      <c r="AUV10" s="55"/>
      <c r="AUW10" s="55"/>
      <c r="AUX10" s="55"/>
      <c r="AUY10" s="55"/>
      <c r="AUZ10" s="55"/>
      <c r="AVA10" s="55"/>
      <c r="AVB10" s="55"/>
      <c r="AVC10" s="55"/>
      <c r="AVD10" s="55"/>
      <c r="AVE10" s="55"/>
      <c r="AVF10" s="55"/>
      <c r="AVG10" s="55"/>
      <c r="AVH10" s="55"/>
      <c r="AVI10" s="55"/>
      <c r="AVJ10" s="55"/>
      <c r="AVK10" s="55"/>
      <c r="AVL10" s="55"/>
      <c r="AVM10" s="55"/>
      <c r="AVN10" s="55"/>
      <c r="AVO10" s="55"/>
      <c r="AVP10" s="55"/>
      <c r="AVQ10" s="55"/>
      <c r="AVR10" s="55"/>
      <c r="AVS10" s="55"/>
      <c r="AVT10" s="55"/>
      <c r="AVU10" s="55"/>
      <c r="AVV10" s="55"/>
      <c r="AVW10" s="55"/>
      <c r="AVX10" s="55"/>
      <c r="AVY10" s="55"/>
      <c r="AVZ10" s="55"/>
      <c r="AWA10" s="55"/>
      <c r="AWB10" s="55"/>
      <c r="AWC10" s="55"/>
      <c r="AWD10" s="55"/>
      <c r="AWE10" s="55"/>
      <c r="AWF10" s="55"/>
      <c r="AWG10" s="55"/>
      <c r="AWH10" s="55"/>
      <c r="AWI10" s="55"/>
      <c r="AWJ10" s="55"/>
      <c r="AWK10" s="55"/>
      <c r="AWL10" s="55"/>
      <c r="AWM10" s="55"/>
      <c r="AWN10" s="55"/>
      <c r="AWO10" s="55"/>
      <c r="AWP10" s="55"/>
      <c r="AWQ10" s="55"/>
      <c r="AWR10" s="55"/>
      <c r="AWS10" s="55"/>
      <c r="AWT10" s="55"/>
      <c r="AWU10" s="55"/>
      <c r="AWV10" s="55"/>
      <c r="AWW10" s="55"/>
      <c r="AWX10" s="55"/>
      <c r="AWY10" s="55"/>
      <c r="AWZ10" s="55"/>
      <c r="AXA10" s="55"/>
      <c r="AXB10" s="55"/>
      <c r="AXC10" s="55"/>
      <c r="AXD10" s="55"/>
      <c r="AXE10" s="55"/>
      <c r="AXF10" s="55"/>
      <c r="AXG10" s="55"/>
      <c r="AXH10" s="55"/>
      <c r="AXI10" s="55"/>
      <c r="AXJ10" s="55"/>
      <c r="AXK10" s="55"/>
      <c r="AXL10" s="55"/>
      <c r="AXM10" s="55"/>
      <c r="AXN10" s="55"/>
      <c r="AXO10" s="55"/>
      <c r="AXP10" s="55"/>
      <c r="AXQ10" s="55"/>
      <c r="AXR10" s="55"/>
      <c r="AXS10" s="55"/>
      <c r="AXT10" s="55"/>
      <c r="AXU10" s="55"/>
      <c r="AXV10" s="55"/>
      <c r="AXW10" s="55"/>
      <c r="AXX10" s="55"/>
      <c r="AXY10" s="55"/>
      <c r="AXZ10" s="55"/>
      <c r="AYA10" s="55"/>
      <c r="AYB10" s="55"/>
      <c r="AYC10" s="55"/>
      <c r="AYD10" s="55"/>
      <c r="AYE10" s="55"/>
      <c r="AYF10" s="55"/>
      <c r="AYG10" s="55"/>
      <c r="AYH10" s="55"/>
      <c r="AYI10" s="55"/>
      <c r="AYJ10" s="55"/>
      <c r="AYK10" s="55"/>
      <c r="AYL10" s="55"/>
      <c r="AYM10" s="55"/>
      <c r="AYN10" s="55"/>
      <c r="AYO10" s="55"/>
      <c r="AYP10" s="55"/>
      <c r="AYQ10" s="55"/>
      <c r="AYR10" s="55"/>
      <c r="AYS10" s="55"/>
      <c r="AYT10" s="55"/>
      <c r="AYU10" s="55"/>
      <c r="AYV10" s="55"/>
      <c r="AYW10" s="55"/>
      <c r="AYX10" s="55"/>
      <c r="AYY10" s="55"/>
      <c r="AYZ10" s="55"/>
      <c r="AZA10" s="55"/>
      <c r="AZB10" s="55"/>
      <c r="AZC10" s="55"/>
      <c r="AZD10" s="55"/>
      <c r="AZE10" s="55"/>
      <c r="AZF10" s="55"/>
      <c r="AZG10" s="55"/>
      <c r="AZH10" s="55"/>
      <c r="AZI10" s="55"/>
      <c r="AZJ10" s="55"/>
      <c r="AZK10" s="55"/>
      <c r="AZL10" s="55"/>
      <c r="AZM10" s="55"/>
      <c r="AZN10" s="55"/>
      <c r="AZO10" s="55"/>
      <c r="AZP10" s="55"/>
      <c r="AZQ10" s="55"/>
      <c r="AZR10" s="55"/>
      <c r="AZS10" s="55"/>
      <c r="AZT10" s="55"/>
      <c r="AZU10" s="55"/>
      <c r="AZV10" s="55"/>
      <c r="AZW10" s="55"/>
      <c r="AZX10" s="55"/>
      <c r="AZY10" s="55"/>
      <c r="AZZ10" s="55"/>
      <c r="BAA10" s="55"/>
      <c r="BAB10" s="55"/>
      <c r="BAC10" s="55"/>
      <c r="BAD10" s="55"/>
      <c r="BAE10" s="55"/>
      <c r="BAF10" s="55"/>
      <c r="BAG10" s="55"/>
      <c r="BAH10" s="55"/>
      <c r="BAI10" s="55"/>
      <c r="BAJ10" s="55"/>
      <c r="BAK10" s="55"/>
      <c r="BAL10" s="55"/>
      <c r="BAM10" s="55"/>
      <c r="BAN10" s="55"/>
      <c r="BAO10" s="55"/>
      <c r="BAP10" s="55"/>
      <c r="BAQ10" s="55"/>
      <c r="BAR10" s="55"/>
      <c r="BAS10" s="55"/>
      <c r="BAT10" s="55"/>
      <c r="BAU10" s="55"/>
      <c r="BAV10" s="55"/>
      <c r="BAW10" s="55"/>
      <c r="BAX10" s="55"/>
      <c r="BAY10" s="55"/>
      <c r="BAZ10" s="55"/>
      <c r="BBA10" s="55"/>
      <c r="BBB10" s="55"/>
      <c r="BBC10" s="55"/>
      <c r="BBD10" s="55"/>
      <c r="BBE10" s="55"/>
      <c r="BBF10" s="55"/>
      <c r="BBG10" s="55"/>
      <c r="BBH10" s="55"/>
      <c r="BBI10" s="55"/>
      <c r="BBJ10" s="55"/>
      <c r="BBK10" s="55"/>
      <c r="BBL10" s="55"/>
      <c r="BBM10" s="55"/>
      <c r="BBN10" s="55"/>
      <c r="BBO10" s="55"/>
      <c r="BBP10" s="55"/>
      <c r="BBQ10" s="55"/>
      <c r="BBR10" s="55"/>
      <c r="BBS10" s="55"/>
      <c r="BBT10" s="55"/>
      <c r="BBU10" s="55"/>
      <c r="BBV10" s="55"/>
      <c r="BBW10" s="55"/>
      <c r="BBX10" s="55"/>
      <c r="BBY10" s="55"/>
      <c r="BBZ10" s="55"/>
      <c r="BCA10" s="55"/>
      <c r="BCB10" s="55"/>
      <c r="BCC10" s="55"/>
      <c r="BCD10" s="55"/>
      <c r="BCE10" s="55"/>
      <c r="BCF10" s="55"/>
      <c r="BCG10" s="55"/>
      <c r="BCH10" s="55"/>
      <c r="BCI10" s="55"/>
      <c r="BCJ10" s="55"/>
      <c r="BCK10" s="55"/>
      <c r="BCL10" s="55"/>
      <c r="BCM10" s="55"/>
      <c r="BCN10" s="55"/>
      <c r="BCO10" s="55"/>
      <c r="BCP10" s="55"/>
      <c r="BCQ10" s="55"/>
      <c r="BCR10" s="55"/>
      <c r="BCS10" s="55"/>
      <c r="BCT10" s="55"/>
      <c r="BCU10" s="55"/>
      <c r="BCV10" s="55"/>
      <c r="BCW10" s="55"/>
      <c r="BCX10" s="55"/>
      <c r="BCY10" s="55"/>
      <c r="BCZ10" s="55"/>
      <c r="BDA10" s="55"/>
      <c r="BDB10" s="55"/>
      <c r="BDC10" s="55"/>
      <c r="BDD10" s="55"/>
      <c r="BDE10" s="55"/>
      <c r="BDF10" s="55"/>
      <c r="BDG10" s="55"/>
      <c r="BDH10" s="55"/>
      <c r="BDI10" s="55"/>
      <c r="BDJ10" s="55"/>
      <c r="BDK10" s="55"/>
      <c r="BDL10" s="55"/>
      <c r="BDM10" s="55"/>
      <c r="BDN10" s="55"/>
      <c r="BDO10" s="55"/>
      <c r="BDP10" s="55"/>
      <c r="BDQ10" s="55"/>
      <c r="BDR10" s="55"/>
      <c r="BDS10" s="55"/>
      <c r="BDT10" s="55"/>
      <c r="BDU10" s="55"/>
      <c r="BDV10" s="55"/>
      <c r="BDW10" s="55"/>
      <c r="BDX10" s="55"/>
      <c r="BDY10" s="55"/>
      <c r="BDZ10" s="55"/>
      <c r="BEA10" s="55"/>
      <c r="BEB10" s="55"/>
      <c r="BEC10" s="55"/>
      <c r="BED10" s="55"/>
      <c r="BEE10" s="55"/>
      <c r="BEF10" s="55"/>
      <c r="BEG10" s="55"/>
      <c r="BEH10" s="55"/>
      <c r="BEI10" s="55"/>
      <c r="BEJ10" s="55"/>
      <c r="BEK10" s="55"/>
      <c r="BEL10" s="55"/>
      <c r="BEM10" s="55"/>
      <c r="BEN10" s="55"/>
      <c r="BEO10" s="55"/>
      <c r="BEP10" s="55"/>
      <c r="BEQ10" s="55"/>
      <c r="BER10" s="55"/>
      <c r="BES10" s="55"/>
      <c r="BET10" s="55"/>
      <c r="BEU10" s="55"/>
      <c r="BEV10" s="55"/>
      <c r="BEW10" s="55"/>
      <c r="BEX10" s="55"/>
      <c r="BEY10" s="55"/>
      <c r="BEZ10" s="55"/>
      <c r="BFA10" s="55"/>
      <c r="BFB10" s="55"/>
      <c r="BFC10" s="55"/>
      <c r="BFD10" s="55"/>
      <c r="BFE10" s="55"/>
      <c r="BFF10" s="55"/>
      <c r="BFG10" s="55"/>
      <c r="BFH10" s="55"/>
      <c r="BFI10" s="55"/>
      <c r="BFJ10" s="55"/>
      <c r="BFK10" s="55"/>
      <c r="BFL10" s="55"/>
      <c r="BFM10" s="55"/>
      <c r="BFN10" s="55"/>
      <c r="BFO10" s="55"/>
      <c r="BFP10" s="55"/>
      <c r="BFQ10" s="55"/>
      <c r="BFR10" s="55"/>
      <c r="BFS10" s="55"/>
      <c r="BFT10" s="55"/>
      <c r="BFU10" s="55"/>
      <c r="BFV10" s="55"/>
      <c r="BFW10" s="55"/>
      <c r="BFX10" s="55"/>
      <c r="BFY10" s="55"/>
      <c r="BFZ10" s="55"/>
      <c r="BGA10" s="55"/>
      <c r="BGB10" s="55"/>
      <c r="BGC10" s="55"/>
      <c r="BGD10" s="55"/>
      <c r="BGE10" s="55"/>
      <c r="BGF10" s="55"/>
      <c r="BGG10" s="55"/>
      <c r="BGH10" s="55"/>
      <c r="BGI10" s="55"/>
      <c r="BGJ10" s="55"/>
      <c r="BGK10" s="55"/>
      <c r="BGL10" s="55"/>
      <c r="BGM10" s="55"/>
      <c r="BGN10" s="55"/>
      <c r="BGO10" s="55"/>
      <c r="BGP10" s="55"/>
      <c r="BGQ10" s="55"/>
      <c r="BGR10" s="55"/>
      <c r="BGS10" s="55"/>
      <c r="BGT10" s="55"/>
      <c r="BGU10" s="55"/>
      <c r="BGV10" s="55"/>
      <c r="BGW10" s="55"/>
      <c r="BGX10" s="55"/>
      <c r="BGY10" s="55"/>
      <c r="BGZ10" s="55"/>
      <c r="BHA10" s="55"/>
      <c r="BHB10" s="55"/>
      <c r="BHC10" s="55"/>
      <c r="BHD10" s="55"/>
      <c r="BHE10" s="55"/>
      <c r="BHF10" s="55"/>
      <c r="BHG10" s="55"/>
      <c r="BHH10" s="55"/>
      <c r="BHI10" s="55"/>
      <c r="BHJ10" s="55"/>
      <c r="BHK10" s="55"/>
      <c r="BHL10" s="55"/>
      <c r="BHM10" s="55"/>
      <c r="BHN10" s="55"/>
      <c r="BHO10" s="55"/>
      <c r="BHP10" s="55"/>
      <c r="BHQ10" s="55"/>
      <c r="BHR10" s="55"/>
      <c r="BHS10" s="55"/>
      <c r="BHT10" s="55"/>
      <c r="BHU10" s="55"/>
      <c r="BHV10" s="55"/>
      <c r="BHW10" s="55"/>
      <c r="BHX10" s="55"/>
      <c r="BHY10" s="55"/>
      <c r="BHZ10" s="55"/>
      <c r="BIA10" s="55"/>
      <c r="BIB10" s="55"/>
      <c r="BIC10" s="55"/>
      <c r="BID10" s="55"/>
      <c r="BIE10" s="55"/>
      <c r="BIF10" s="55"/>
      <c r="BIG10" s="55"/>
      <c r="BIH10" s="55"/>
      <c r="BII10" s="55"/>
      <c r="BIJ10" s="55"/>
      <c r="BIK10" s="55"/>
      <c r="BIL10" s="55"/>
      <c r="BIM10" s="55"/>
      <c r="BIN10" s="55"/>
      <c r="BIO10" s="55"/>
      <c r="BIP10" s="55"/>
      <c r="BIQ10" s="55"/>
      <c r="BIR10" s="55"/>
      <c r="BIS10" s="55"/>
      <c r="BIT10" s="55"/>
      <c r="BIU10" s="55"/>
      <c r="BIV10" s="55"/>
      <c r="BIW10" s="55"/>
      <c r="BIX10" s="55"/>
      <c r="BIY10" s="55"/>
      <c r="BIZ10" s="55"/>
      <c r="BJA10" s="55"/>
      <c r="BJB10" s="55"/>
      <c r="BJC10" s="55"/>
      <c r="BJD10" s="55"/>
      <c r="BJE10" s="55"/>
      <c r="BJF10" s="55"/>
      <c r="BJG10" s="55"/>
      <c r="BJH10" s="55"/>
      <c r="BJI10" s="55"/>
      <c r="BJJ10" s="55"/>
      <c r="BJK10" s="55"/>
      <c r="BJL10" s="55"/>
      <c r="BJM10" s="55"/>
      <c r="BJN10" s="55"/>
      <c r="BJO10" s="55"/>
      <c r="BJP10" s="55"/>
      <c r="BJQ10" s="55"/>
      <c r="BJR10" s="55"/>
      <c r="BJS10" s="55"/>
      <c r="BJT10" s="55"/>
      <c r="BJU10" s="55"/>
      <c r="BJV10" s="55"/>
      <c r="BJW10" s="55"/>
      <c r="BJX10" s="55"/>
      <c r="BJY10" s="55"/>
      <c r="BJZ10" s="55"/>
      <c r="BKA10" s="55"/>
      <c r="BKB10" s="55"/>
      <c r="BKC10" s="55"/>
      <c r="BKD10" s="55"/>
      <c r="BKE10" s="55"/>
      <c r="BKF10" s="55"/>
      <c r="BKG10" s="55"/>
      <c r="BKH10" s="55"/>
      <c r="BKI10" s="55"/>
      <c r="BKJ10" s="55"/>
      <c r="BKK10" s="55"/>
      <c r="BKL10" s="55"/>
      <c r="BKM10" s="55"/>
      <c r="BKN10" s="55"/>
      <c r="BKO10" s="55"/>
      <c r="BKP10" s="55"/>
      <c r="BKQ10" s="55"/>
      <c r="BKR10" s="55"/>
      <c r="BKS10" s="55"/>
      <c r="BKT10" s="55"/>
      <c r="BKU10" s="55"/>
      <c r="BKV10" s="55"/>
      <c r="BKW10" s="55"/>
      <c r="BKX10" s="55"/>
      <c r="BKY10" s="55"/>
      <c r="BKZ10" s="55"/>
      <c r="BLA10" s="55"/>
      <c r="BLB10" s="55"/>
      <c r="BLC10" s="55"/>
      <c r="BLD10" s="55"/>
      <c r="BLE10" s="55"/>
      <c r="BLF10" s="55"/>
      <c r="BLG10" s="55"/>
      <c r="BLH10" s="55"/>
      <c r="BLI10" s="55"/>
      <c r="BLJ10" s="55"/>
      <c r="BLK10" s="55"/>
      <c r="BLL10" s="55"/>
      <c r="BLM10" s="55"/>
      <c r="BLN10" s="55"/>
      <c r="BLO10" s="55"/>
      <c r="BLP10" s="55"/>
      <c r="BLQ10" s="55"/>
      <c r="BLR10" s="55"/>
      <c r="BLS10" s="55"/>
      <c r="BLT10" s="55"/>
      <c r="BLU10" s="55"/>
      <c r="BLV10" s="55"/>
      <c r="BLW10" s="55"/>
      <c r="BLX10" s="55"/>
      <c r="BLY10" s="55"/>
      <c r="BLZ10" s="55"/>
      <c r="BMA10" s="55"/>
      <c r="BMB10" s="55"/>
      <c r="BMC10" s="55"/>
      <c r="BMD10" s="55"/>
      <c r="BME10" s="55"/>
      <c r="BMF10" s="55"/>
      <c r="BMG10" s="55"/>
      <c r="BMH10" s="55"/>
      <c r="BMI10" s="55"/>
      <c r="BMJ10" s="55"/>
      <c r="BMK10" s="55"/>
      <c r="BML10" s="55"/>
      <c r="BMM10" s="55"/>
      <c r="BMN10" s="55"/>
      <c r="BMO10" s="55"/>
      <c r="BMP10" s="55"/>
      <c r="BMQ10" s="55"/>
      <c r="BMR10" s="55"/>
      <c r="BMS10" s="55"/>
      <c r="BMT10" s="55"/>
      <c r="BMU10" s="55"/>
      <c r="BMV10" s="55"/>
      <c r="BMW10" s="55"/>
      <c r="BMX10" s="55"/>
      <c r="BMY10" s="55"/>
      <c r="BMZ10" s="55"/>
      <c r="BNA10" s="55"/>
      <c r="BNB10" s="55"/>
      <c r="BNC10" s="55"/>
      <c r="BND10" s="55"/>
      <c r="BNE10" s="55"/>
      <c r="BNF10" s="55"/>
      <c r="BNG10" s="55"/>
      <c r="BNH10" s="55"/>
      <c r="BNI10" s="55"/>
      <c r="BNJ10" s="55"/>
      <c r="BNK10" s="55"/>
      <c r="BNL10" s="55"/>
      <c r="BNM10" s="55"/>
      <c r="BNN10" s="55"/>
      <c r="BNO10" s="55"/>
      <c r="BNP10" s="55"/>
      <c r="BNQ10" s="55"/>
      <c r="BNR10" s="55"/>
      <c r="BNS10" s="55"/>
      <c r="BNT10" s="55"/>
      <c r="BNU10" s="55"/>
      <c r="BNV10" s="55"/>
      <c r="BNW10" s="55"/>
      <c r="BNX10" s="55"/>
      <c r="BNY10" s="55"/>
      <c r="BNZ10" s="55"/>
      <c r="BOA10" s="55"/>
      <c r="BOB10" s="55"/>
      <c r="BOC10" s="55"/>
      <c r="BOD10" s="55"/>
      <c r="BOE10" s="55"/>
      <c r="BOF10" s="55"/>
      <c r="BOG10" s="55"/>
      <c r="BOH10" s="55"/>
      <c r="BOI10" s="55"/>
      <c r="BOJ10" s="55"/>
      <c r="BOK10" s="55"/>
      <c r="BOL10" s="55"/>
      <c r="BOM10" s="55"/>
      <c r="BON10" s="55"/>
      <c r="BOO10" s="55"/>
      <c r="BOP10" s="55"/>
      <c r="BOQ10" s="55"/>
      <c r="BOR10" s="55"/>
      <c r="BOS10" s="55"/>
      <c r="BOT10" s="55"/>
      <c r="BOU10" s="55"/>
      <c r="BOV10" s="55"/>
      <c r="BOW10" s="55"/>
      <c r="BOX10" s="55"/>
      <c r="BOY10" s="55"/>
      <c r="BOZ10" s="55"/>
      <c r="BPA10" s="55"/>
      <c r="BPB10" s="55"/>
      <c r="BPC10" s="55"/>
      <c r="BPD10" s="55"/>
      <c r="BPE10" s="55"/>
      <c r="BPF10" s="55"/>
      <c r="BPG10" s="55"/>
      <c r="BPH10" s="55"/>
      <c r="BPI10" s="55"/>
      <c r="BPJ10" s="55"/>
      <c r="BPK10" s="55"/>
      <c r="BPL10" s="55"/>
      <c r="BPM10" s="55"/>
      <c r="BPN10" s="55"/>
      <c r="BPO10" s="55"/>
      <c r="BPP10" s="55"/>
      <c r="BPQ10" s="55"/>
      <c r="BPR10" s="55"/>
      <c r="BPS10" s="55"/>
      <c r="BPT10" s="55"/>
      <c r="BPU10" s="55"/>
      <c r="BPV10" s="55"/>
      <c r="BPW10" s="55"/>
      <c r="BPX10" s="55"/>
      <c r="BPY10" s="55"/>
      <c r="BPZ10" s="55"/>
      <c r="BQA10" s="55"/>
      <c r="BQB10" s="55"/>
      <c r="BQC10" s="55"/>
      <c r="BQD10" s="55"/>
      <c r="BQE10" s="55"/>
      <c r="BQF10" s="55"/>
      <c r="BQG10" s="55"/>
      <c r="BQH10" s="55"/>
      <c r="BQI10" s="55"/>
      <c r="BQJ10" s="55"/>
      <c r="BQK10" s="55"/>
      <c r="BQL10" s="55"/>
      <c r="BQM10" s="55"/>
      <c r="BQN10" s="55"/>
      <c r="BQO10" s="55"/>
      <c r="BQP10" s="55"/>
      <c r="BQQ10" s="55"/>
      <c r="BQR10" s="55"/>
      <c r="BQS10" s="55"/>
      <c r="BQT10" s="55"/>
      <c r="BQU10" s="55"/>
      <c r="BQV10" s="55"/>
      <c r="BQW10" s="55"/>
      <c r="BQX10" s="55"/>
      <c r="BQY10" s="55"/>
      <c r="BQZ10" s="55"/>
      <c r="BRA10" s="55"/>
      <c r="BRB10" s="55"/>
      <c r="BRC10" s="55"/>
      <c r="BRD10" s="55"/>
      <c r="BRE10" s="55"/>
      <c r="BRF10" s="55"/>
      <c r="BRG10" s="55"/>
      <c r="BRH10" s="55"/>
      <c r="BRI10" s="55"/>
      <c r="BRJ10" s="55"/>
      <c r="BRK10" s="55"/>
      <c r="BRL10" s="55"/>
      <c r="BRM10" s="55"/>
      <c r="BRN10" s="55"/>
      <c r="BRO10" s="55"/>
      <c r="BRP10" s="55"/>
      <c r="BRQ10" s="55"/>
      <c r="BRR10" s="55"/>
      <c r="BRS10" s="55"/>
      <c r="BRT10" s="55"/>
      <c r="BRU10" s="55"/>
      <c r="BRV10" s="55"/>
      <c r="BRW10" s="55"/>
      <c r="BRX10" s="55"/>
      <c r="BRY10" s="55"/>
      <c r="BRZ10" s="55"/>
      <c r="BSA10" s="55"/>
      <c r="BSB10" s="55"/>
      <c r="BSC10" s="55"/>
      <c r="BSD10" s="55"/>
      <c r="BSE10" s="55"/>
      <c r="BSF10" s="55"/>
      <c r="BSG10" s="55"/>
      <c r="BSH10" s="55"/>
      <c r="BSI10" s="55"/>
      <c r="BSJ10" s="55"/>
      <c r="BSK10" s="55"/>
      <c r="BSL10" s="55"/>
      <c r="BSM10" s="55"/>
      <c r="BSN10" s="55"/>
      <c r="BSO10" s="55"/>
      <c r="BSP10" s="55"/>
      <c r="BSQ10" s="55"/>
      <c r="BSR10" s="55"/>
      <c r="BSS10" s="55"/>
      <c r="BST10" s="55"/>
      <c r="BSU10" s="55"/>
      <c r="BSV10" s="55"/>
      <c r="BSW10" s="55"/>
      <c r="BSX10" s="55"/>
      <c r="BSY10" s="55"/>
      <c r="BSZ10" s="55"/>
      <c r="BTA10" s="55"/>
      <c r="BTB10" s="55"/>
      <c r="BTC10" s="55"/>
      <c r="BTD10" s="55"/>
      <c r="BTE10" s="55"/>
      <c r="BTF10" s="55"/>
      <c r="BTG10" s="55"/>
      <c r="BTH10" s="55"/>
      <c r="BTI10" s="55"/>
      <c r="BTJ10" s="55"/>
      <c r="BTK10" s="55"/>
      <c r="BTL10" s="55"/>
      <c r="BTM10" s="55"/>
      <c r="BTN10" s="55"/>
      <c r="BTO10" s="55"/>
      <c r="BTP10" s="55"/>
      <c r="BTQ10" s="55"/>
      <c r="BTR10" s="55"/>
      <c r="BTS10" s="55"/>
      <c r="BTT10" s="55"/>
      <c r="BTU10" s="55"/>
      <c r="BTV10" s="55"/>
      <c r="BTW10" s="55"/>
      <c r="BTX10" s="55"/>
      <c r="BTY10" s="55"/>
      <c r="BTZ10" s="55"/>
      <c r="BUA10" s="55"/>
      <c r="BUB10" s="55"/>
      <c r="BUC10" s="55"/>
      <c r="BUD10" s="55"/>
      <c r="BUE10" s="55"/>
      <c r="BUF10" s="55"/>
      <c r="BUG10" s="55"/>
      <c r="BUH10" s="55"/>
      <c r="BUI10" s="55"/>
      <c r="BUJ10" s="55"/>
      <c r="BUK10" s="55"/>
      <c r="BUL10" s="55"/>
      <c r="BUM10" s="55"/>
      <c r="BUN10" s="55"/>
      <c r="BUO10" s="55"/>
      <c r="BUP10" s="55"/>
      <c r="BUQ10" s="55"/>
      <c r="BUR10" s="55"/>
      <c r="BUS10" s="55"/>
      <c r="BUT10" s="55"/>
      <c r="BUU10" s="55"/>
      <c r="BUV10" s="55"/>
      <c r="BUW10" s="55"/>
      <c r="BUX10" s="55"/>
      <c r="BUY10" s="55"/>
      <c r="BUZ10" s="55"/>
      <c r="BVA10" s="55"/>
      <c r="BVB10" s="55"/>
      <c r="BVC10" s="55"/>
      <c r="BVD10" s="55"/>
      <c r="BVE10" s="55"/>
      <c r="BVF10" s="55"/>
      <c r="BVG10" s="55"/>
      <c r="BVH10" s="55"/>
      <c r="BVI10" s="55"/>
      <c r="BVJ10" s="55"/>
      <c r="BVK10" s="55"/>
      <c r="BVL10" s="55"/>
      <c r="BVM10" s="55"/>
      <c r="BVN10" s="55"/>
    </row>
    <row r="11" spans="1:1938" s="53" customFormat="1" ht="12.6" customHeight="1">
      <c r="A11" s="65"/>
      <c r="B11" s="181">
        <v>3</v>
      </c>
      <c r="C11" s="182" t="s">
        <v>226</v>
      </c>
      <c r="D11" s="184" t="s">
        <v>312</v>
      </c>
      <c r="E11" s="182" t="s">
        <v>110</v>
      </c>
      <c r="F11" s="181" t="s">
        <v>105</v>
      </c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  <c r="IR11" s="55"/>
      <c r="IS11" s="55"/>
      <c r="IT11" s="55"/>
      <c r="IU11" s="55"/>
      <c r="IV11" s="55"/>
      <c r="IW11" s="55"/>
      <c r="IX11" s="55"/>
      <c r="IY11" s="55"/>
      <c r="IZ11" s="55"/>
      <c r="JA11" s="55"/>
      <c r="JB11" s="55"/>
      <c r="JC11" s="55"/>
      <c r="JD11" s="55"/>
      <c r="JE11" s="55"/>
      <c r="JF11" s="55"/>
      <c r="JG11" s="55"/>
      <c r="JH11" s="55"/>
      <c r="JI11" s="55"/>
      <c r="JJ11" s="55"/>
      <c r="JK11" s="55"/>
      <c r="JL11" s="55"/>
      <c r="JM11" s="55"/>
      <c r="JN11" s="55"/>
      <c r="JO11" s="55"/>
      <c r="JP11" s="55"/>
      <c r="JQ11" s="55"/>
      <c r="JR11" s="55"/>
      <c r="JS11" s="55"/>
      <c r="JT11" s="55"/>
      <c r="JU11" s="55"/>
      <c r="JV11" s="55"/>
      <c r="JW11" s="55"/>
      <c r="JX11" s="55"/>
      <c r="JY11" s="55"/>
      <c r="JZ11" s="55"/>
      <c r="KA11" s="55"/>
      <c r="KB11" s="55"/>
      <c r="KC11" s="55"/>
      <c r="KD11" s="55"/>
      <c r="KE11" s="55"/>
      <c r="KF11" s="55"/>
      <c r="KG11" s="55"/>
      <c r="KH11" s="55"/>
      <c r="KI11" s="55"/>
      <c r="KJ11" s="55"/>
      <c r="KK11" s="55"/>
      <c r="KL11" s="55"/>
      <c r="KM11" s="55"/>
      <c r="KN11" s="55"/>
      <c r="KO11" s="55"/>
      <c r="KP11" s="55"/>
      <c r="KQ11" s="55"/>
      <c r="KR11" s="55"/>
      <c r="KS11" s="55"/>
      <c r="KT11" s="55"/>
      <c r="KU11" s="55"/>
      <c r="KV11" s="55"/>
      <c r="KW11" s="55"/>
      <c r="KX11" s="55"/>
      <c r="KY11" s="55"/>
      <c r="KZ11" s="55"/>
      <c r="LA11" s="55"/>
      <c r="LB11" s="55"/>
      <c r="LC11" s="55"/>
      <c r="LD11" s="55"/>
      <c r="LE11" s="55"/>
      <c r="LF11" s="55"/>
      <c r="LG11" s="55"/>
      <c r="LH11" s="55"/>
      <c r="LI11" s="55"/>
      <c r="LJ11" s="55"/>
      <c r="LK11" s="55"/>
      <c r="LL11" s="55"/>
      <c r="LM11" s="55"/>
      <c r="LN11" s="55"/>
      <c r="LO11" s="55"/>
      <c r="LP11" s="55"/>
      <c r="LQ11" s="55"/>
      <c r="LR11" s="55"/>
      <c r="LS11" s="55"/>
      <c r="LT11" s="55"/>
      <c r="LU11" s="55"/>
      <c r="LV11" s="55"/>
      <c r="LW11" s="55"/>
      <c r="LX11" s="55"/>
      <c r="LY11" s="55"/>
      <c r="LZ11" s="55"/>
      <c r="MA11" s="55"/>
      <c r="MB11" s="55"/>
      <c r="MC11" s="55"/>
      <c r="MD11" s="55"/>
      <c r="ME11" s="55"/>
      <c r="MF11" s="55"/>
      <c r="MG11" s="55"/>
      <c r="MH11" s="55"/>
      <c r="MI11" s="55"/>
      <c r="MJ11" s="55"/>
      <c r="MK11" s="55"/>
      <c r="ML11" s="55"/>
      <c r="MM11" s="55"/>
      <c r="MN11" s="55"/>
      <c r="MO11" s="55"/>
      <c r="MP11" s="55"/>
      <c r="MQ11" s="55"/>
      <c r="MR11" s="55"/>
      <c r="MS11" s="55"/>
      <c r="MT11" s="55"/>
      <c r="MU11" s="55"/>
      <c r="MV11" s="55"/>
      <c r="MW11" s="55"/>
      <c r="MX11" s="55"/>
      <c r="MY11" s="55"/>
      <c r="MZ11" s="55"/>
      <c r="NA11" s="55"/>
      <c r="NB11" s="55"/>
      <c r="NC11" s="55"/>
      <c r="ND11" s="55"/>
      <c r="NE11" s="55"/>
      <c r="NF11" s="55"/>
      <c r="NG11" s="55"/>
      <c r="NH11" s="55"/>
      <c r="NI11" s="55"/>
      <c r="NJ11" s="55"/>
      <c r="NK11" s="55"/>
      <c r="NL11" s="55"/>
      <c r="NM11" s="55"/>
      <c r="NN11" s="55"/>
      <c r="NO11" s="55"/>
      <c r="NP11" s="55"/>
      <c r="NQ11" s="55"/>
      <c r="NR11" s="55"/>
      <c r="NS11" s="55"/>
      <c r="NT11" s="55"/>
      <c r="NU11" s="55"/>
      <c r="NV11" s="55"/>
      <c r="NW11" s="55"/>
      <c r="NX11" s="55"/>
      <c r="NY11" s="55"/>
      <c r="NZ11" s="55"/>
      <c r="OA11" s="55"/>
      <c r="OB11" s="55"/>
      <c r="OC11" s="55"/>
      <c r="OD11" s="55"/>
      <c r="OE11" s="55"/>
      <c r="OF11" s="55"/>
      <c r="OG11" s="55"/>
      <c r="OH11" s="55"/>
      <c r="OI11" s="55"/>
      <c r="OJ11" s="55"/>
      <c r="OK11" s="55"/>
      <c r="OL11" s="55"/>
      <c r="OM11" s="55"/>
      <c r="ON11" s="55"/>
      <c r="OO11" s="55"/>
      <c r="OP11" s="55"/>
      <c r="OQ11" s="55"/>
      <c r="OR11" s="55"/>
      <c r="OS11" s="55"/>
      <c r="OT11" s="55"/>
      <c r="OU11" s="55"/>
      <c r="OV11" s="55"/>
      <c r="OW11" s="55"/>
      <c r="OX11" s="55"/>
      <c r="OY11" s="55"/>
      <c r="OZ11" s="55"/>
      <c r="PA11" s="55"/>
      <c r="PB11" s="55"/>
      <c r="PC11" s="55"/>
      <c r="PD11" s="55"/>
      <c r="PE11" s="55"/>
      <c r="PF11" s="55"/>
      <c r="PG11" s="55"/>
      <c r="PH11" s="55"/>
      <c r="PI11" s="55"/>
      <c r="PJ11" s="55"/>
      <c r="PK11" s="55"/>
      <c r="PL11" s="55"/>
      <c r="PM11" s="55"/>
      <c r="PN11" s="55"/>
      <c r="PO11" s="55"/>
      <c r="PP11" s="55"/>
      <c r="PQ11" s="55"/>
      <c r="PR11" s="55"/>
      <c r="PS11" s="55"/>
      <c r="PT11" s="55"/>
      <c r="PU11" s="55"/>
      <c r="PV11" s="55"/>
      <c r="PW11" s="55"/>
      <c r="PX11" s="55"/>
      <c r="PY11" s="55"/>
      <c r="PZ11" s="55"/>
      <c r="QA11" s="55"/>
      <c r="QB11" s="55"/>
      <c r="QC11" s="55"/>
      <c r="QD11" s="55"/>
      <c r="QE11" s="55"/>
      <c r="QF11" s="55"/>
      <c r="QG11" s="55"/>
      <c r="QH11" s="55"/>
      <c r="QI11" s="55"/>
      <c r="QJ11" s="55"/>
      <c r="QK11" s="55"/>
      <c r="QL11" s="55"/>
      <c r="QM11" s="55"/>
      <c r="QN11" s="55"/>
      <c r="QO11" s="55"/>
      <c r="QP11" s="55"/>
      <c r="QQ11" s="55"/>
      <c r="QR11" s="55"/>
      <c r="QS11" s="55"/>
      <c r="QT11" s="55"/>
      <c r="QU11" s="55"/>
      <c r="QV11" s="55"/>
      <c r="QW11" s="55"/>
      <c r="QX11" s="55"/>
      <c r="QY11" s="55"/>
      <c r="QZ11" s="55"/>
      <c r="RA11" s="55"/>
      <c r="RB11" s="55"/>
      <c r="RC11" s="55"/>
      <c r="RD11" s="55"/>
      <c r="RE11" s="55"/>
      <c r="RF11" s="55"/>
      <c r="RG11" s="55"/>
      <c r="RH11" s="55"/>
      <c r="RI11" s="55"/>
      <c r="RJ11" s="55"/>
      <c r="RK11" s="55"/>
      <c r="RL11" s="55"/>
      <c r="RM11" s="55"/>
      <c r="RN11" s="55"/>
      <c r="RO11" s="55"/>
      <c r="RP11" s="55"/>
      <c r="RQ11" s="55"/>
      <c r="RR11" s="55"/>
      <c r="RS11" s="55"/>
      <c r="RT11" s="55"/>
      <c r="RU11" s="55"/>
      <c r="RV11" s="55"/>
      <c r="RW11" s="55"/>
      <c r="RX11" s="55"/>
      <c r="RY11" s="55"/>
      <c r="RZ11" s="55"/>
      <c r="SA11" s="55"/>
      <c r="SB11" s="55"/>
      <c r="SC11" s="55"/>
      <c r="SD11" s="55"/>
      <c r="SE11" s="55"/>
      <c r="SF11" s="55"/>
      <c r="SG11" s="55"/>
      <c r="SH11" s="55"/>
      <c r="SI11" s="55"/>
      <c r="SJ11" s="55"/>
      <c r="SK11" s="55"/>
      <c r="SL11" s="55"/>
      <c r="SM11" s="55"/>
      <c r="SN11" s="55"/>
      <c r="SO11" s="55"/>
      <c r="SP11" s="55"/>
      <c r="SQ11" s="55"/>
      <c r="SR11" s="55"/>
      <c r="SS11" s="55"/>
      <c r="ST11" s="55"/>
      <c r="SU11" s="55"/>
      <c r="SV11" s="55"/>
      <c r="SW11" s="55"/>
      <c r="SX11" s="55"/>
      <c r="SY11" s="55"/>
      <c r="SZ11" s="55"/>
      <c r="TA11" s="55"/>
      <c r="TB11" s="55"/>
      <c r="TC11" s="55"/>
      <c r="TD11" s="55"/>
      <c r="TE11" s="55"/>
      <c r="TF11" s="55"/>
      <c r="TG11" s="55"/>
      <c r="TH11" s="55"/>
      <c r="TI11" s="55"/>
      <c r="TJ11" s="55"/>
      <c r="TK11" s="55"/>
      <c r="TL11" s="55"/>
      <c r="TM11" s="55"/>
      <c r="TN11" s="55"/>
      <c r="TO11" s="55"/>
      <c r="TP11" s="55"/>
      <c r="TQ11" s="55"/>
      <c r="TR11" s="55"/>
      <c r="TS11" s="55"/>
      <c r="TT11" s="55"/>
      <c r="TU11" s="55"/>
      <c r="TV11" s="55"/>
      <c r="TW11" s="55"/>
      <c r="TX11" s="55"/>
      <c r="TY11" s="55"/>
      <c r="TZ11" s="55"/>
      <c r="UA11" s="55"/>
      <c r="UB11" s="55"/>
      <c r="UC11" s="55"/>
      <c r="UD11" s="55"/>
      <c r="UE11" s="55"/>
      <c r="UF11" s="55"/>
      <c r="UG11" s="55"/>
      <c r="UH11" s="55"/>
      <c r="UI11" s="55"/>
      <c r="UJ11" s="55"/>
      <c r="UK11" s="55"/>
      <c r="UL11" s="55"/>
      <c r="UM11" s="55"/>
      <c r="UN11" s="55"/>
      <c r="UO11" s="55"/>
      <c r="UP11" s="55"/>
      <c r="UQ11" s="55"/>
      <c r="UR11" s="55"/>
      <c r="US11" s="55"/>
      <c r="UT11" s="55"/>
      <c r="UU11" s="55"/>
      <c r="UV11" s="55"/>
      <c r="UW11" s="55"/>
      <c r="UX11" s="55"/>
      <c r="UY11" s="55"/>
      <c r="UZ11" s="55"/>
      <c r="VA11" s="55"/>
      <c r="VB11" s="55"/>
      <c r="VC11" s="55"/>
      <c r="VD11" s="55"/>
      <c r="VE11" s="55"/>
      <c r="VF11" s="55"/>
      <c r="VG11" s="55"/>
      <c r="VH11" s="55"/>
      <c r="VI11" s="55"/>
      <c r="VJ11" s="55"/>
      <c r="VK11" s="55"/>
      <c r="VL11" s="55"/>
      <c r="VM11" s="55"/>
      <c r="VN11" s="55"/>
      <c r="VO11" s="55"/>
      <c r="VP11" s="55"/>
      <c r="VQ11" s="55"/>
      <c r="VR11" s="55"/>
      <c r="VS11" s="55"/>
      <c r="VT11" s="55"/>
      <c r="VU11" s="55"/>
      <c r="VV11" s="55"/>
      <c r="VW11" s="55"/>
      <c r="VX11" s="55"/>
      <c r="VY11" s="55"/>
      <c r="VZ11" s="55"/>
      <c r="WA11" s="55"/>
      <c r="WB11" s="55"/>
      <c r="WC11" s="55"/>
      <c r="WD11" s="55"/>
      <c r="WE11" s="55"/>
      <c r="WF11" s="55"/>
      <c r="WG11" s="55"/>
      <c r="WH11" s="55"/>
      <c r="WI11" s="55"/>
      <c r="WJ11" s="55"/>
      <c r="WK11" s="55"/>
      <c r="WL11" s="55"/>
      <c r="WM11" s="55"/>
      <c r="WN11" s="55"/>
      <c r="WO11" s="55"/>
      <c r="WP11" s="55"/>
      <c r="WQ11" s="55"/>
      <c r="WR11" s="55"/>
      <c r="WS11" s="55"/>
      <c r="WT11" s="55"/>
      <c r="WU11" s="55"/>
      <c r="WV11" s="55"/>
      <c r="WW11" s="55"/>
      <c r="WX11" s="55"/>
      <c r="WY11" s="55"/>
      <c r="WZ11" s="55"/>
      <c r="XA11" s="55"/>
      <c r="XB11" s="55"/>
      <c r="XC11" s="55"/>
      <c r="XD11" s="55"/>
      <c r="XE11" s="55"/>
      <c r="XF11" s="55"/>
      <c r="XG11" s="55"/>
      <c r="XH11" s="55"/>
      <c r="XI11" s="55"/>
      <c r="XJ11" s="55"/>
      <c r="XK11" s="55"/>
      <c r="XL11" s="55"/>
      <c r="XM11" s="55"/>
      <c r="XN11" s="55"/>
      <c r="XO11" s="55"/>
      <c r="XP11" s="55"/>
      <c r="XQ11" s="55"/>
      <c r="XR11" s="55"/>
      <c r="XS11" s="55"/>
      <c r="XT11" s="55"/>
      <c r="XU11" s="55"/>
      <c r="XV11" s="55"/>
      <c r="XW11" s="55"/>
      <c r="XX11" s="55"/>
      <c r="XY11" s="55"/>
      <c r="XZ11" s="55"/>
      <c r="YA11" s="55"/>
      <c r="YB11" s="55"/>
      <c r="YC11" s="55"/>
      <c r="YD11" s="55"/>
      <c r="YE11" s="55"/>
      <c r="YF11" s="55"/>
      <c r="YG11" s="55"/>
      <c r="YH11" s="55"/>
      <c r="YI11" s="55"/>
      <c r="YJ11" s="55"/>
      <c r="YK11" s="55"/>
      <c r="YL11" s="55"/>
      <c r="YM11" s="55"/>
      <c r="YN11" s="55"/>
      <c r="YO11" s="55"/>
      <c r="YP11" s="55"/>
      <c r="YQ11" s="55"/>
      <c r="YR11" s="55"/>
      <c r="YS11" s="55"/>
      <c r="YT11" s="55"/>
      <c r="YU11" s="55"/>
      <c r="YV11" s="55"/>
      <c r="YW11" s="55"/>
      <c r="YX11" s="55"/>
      <c r="YY11" s="55"/>
      <c r="YZ11" s="55"/>
      <c r="ZA11" s="55"/>
      <c r="ZB11" s="55"/>
      <c r="ZC11" s="55"/>
      <c r="ZD11" s="55"/>
      <c r="ZE11" s="55"/>
      <c r="ZF11" s="55"/>
      <c r="ZG11" s="55"/>
      <c r="ZH11" s="55"/>
      <c r="ZI11" s="55"/>
      <c r="ZJ11" s="55"/>
      <c r="ZK11" s="55"/>
      <c r="ZL11" s="55"/>
      <c r="ZM11" s="55"/>
      <c r="ZN11" s="55"/>
      <c r="ZO11" s="55"/>
      <c r="ZP11" s="55"/>
      <c r="ZQ11" s="55"/>
      <c r="ZR11" s="55"/>
      <c r="ZS11" s="55"/>
      <c r="ZT11" s="55"/>
      <c r="ZU11" s="55"/>
      <c r="ZV11" s="55"/>
      <c r="ZW11" s="55"/>
      <c r="ZX11" s="55"/>
      <c r="ZY11" s="55"/>
      <c r="ZZ11" s="55"/>
      <c r="AAA11" s="55"/>
      <c r="AAB11" s="55"/>
      <c r="AAC11" s="55"/>
      <c r="AAD11" s="55"/>
      <c r="AAE11" s="55"/>
      <c r="AAF11" s="55"/>
      <c r="AAG11" s="55"/>
      <c r="AAH11" s="55"/>
      <c r="AAI11" s="55"/>
      <c r="AAJ11" s="55"/>
      <c r="AAK11" s="55"/>
      <c r="AAL11" s="55"/>
      <c r="AAM11" s="55"/>
      <c r="AAN11" s="55"/>
      <c r="AAO11" s="55"/>
      <c r="AAP11" s="55"/>
      <c r="AAQ11" s="55"/>
      <c r="AAR11" s="55"/>
      <c r="AAS11" s="55"/>
      <c r="AAT11" s="55"/>
      <c r="AAU11" s="55"/>
      <c r="AAV11" s="55"/>
      <c r="AAW11" s="55"/>
      <c r="AAX11" s="55"/>
      <c r="AAY11" s="55"/>
      <c r="AAZ11" s="55"/>
      <c r="ABA11" s="55"/>
      <c r="ABB11" s="55"/>
      <c r="ABC11" s="55"/>
      <c r="ABD11" s="55"/>
      <c r="ABE11" s="55"/>
      <c r="ABF11" s="55"/>
      <c r="ABG11" s="55"/>
      <c r="ABH11" s="55"/>
      <c r="ABI11" s="55"/>
      <c r="ABJ11" s="55"/>
      <c r="ABK11" s="55"/>
      <c r="ABL11" s="55"/>
      <c r="ABM11" s="55"/>
      <c r="ABN11" s="55"/>
      <c r="ABO11" s="55"/>
      <c r="ABP11" s="55"/>
      <c r="ABQ11" s="55"/>
      <c r="ABR11" s="55"/>
      <c r="ABS11" s="55"/>
      <c r="ABT11" s="55"/>
      <c r="ABU11" s="55"/>
      <c r="ABV11" s="55"/>
      <c r="ABW11" s="55"/>
      <c r="ABX11" s="55"/>
      <c r="ABY11" s="55"/>
      <c r="ABZ11" s="55"/>
      <c r="ACA11" s="55"/>
      <c r="ACB11" s="55"/>
      <c r="ACC11" s="55"/>
      <c r="ACD11" s="55"/>
      <c r="ACE11" s="55"/>
      <c r="ACF11" s="55"/>
      <c r="ACG11" s="55"/>
      <c r="ACH11" s="55"/>
      <c r="ACI11" s="55"/>
      <c r="ACJ11" s="55"/>
      <c r="ACK11" s="55"/>
      <c r="ACL11" s="55"/>
      <c r="ACM11" s="55"/>
      <c r="ACN11" s="55"/>
      <c r="ACO11" s="55"/>
      <c r="ACP11" s="55"/>
      <c r="ACQ11" s="55"/>
      <c r="ACR11" s="55"/>
      <c r="ACS11" s="55"/>
      <c r="ACT11" s="55"/>
      <c r="ACU11" s="55"/>
      <c r="ACV11" s="55"/>
      <c r="ACW11" s="55"/>
      <c r="ACX11" s="55"/>
      <c r="ACY11" s="55"/>
      <c r="ACZ11" s="55"/>
      <c r="ADA11" s="55"/>
      <c r="ADB11" s="55"/>
      <c r="ADC11" s="55"/>
      <c r="ADD11" s="55"/>
      <c r="ADE11" s="55"/>
      <c r="ADF11" s="55"/>
      <c r="ADG11" s="55"/>
      <c r="ADH11" s="55"/>
      <c r="ADI11" s="55"/>
      <c r="ADJ11" s="55"/>
      <c r="ADK11" s="55"/>
      <c r="ADL11" s="55"/>
      <c r="ADM11" s="55"/>
      <c r="ADN11" s="55"/>
      <c r="ADO11" s="55"/>
      <c r="ADP11" s="55"/>
      <c r="ADQ11" s="55"/>
      <c r="ADR11" s="55"/>
      <c r="ADS11" s="55"/>
      <c r="ADT11" s="55"/>
      <c r="ADU11" s="55"/>
      <c r="ADV11" s="55"/>
      <c r="ADW11" s="55"/>
      <c r="ADX11" s="55"/>
      <c r="ADY11" s="55"/>
      <c r="ADZ11" s="55"/>
      <c r="AEA11" s="55"/>
      <c r="AEB11" s="55"/>
      <c r="AEC11" s="55"/>
      <c r="AED11" s="55"/>
      <c r="AEE11" s="55"/>
      <c r="AEF11" s="55"/>
      <c r="AEG11" s="55"/>
      <c r="AEH11" s="55"/>
      <c r="AEI11" s="55"/>
      <c r="AEJ11" s="55"/>
      <c r="AEK11" s="55"/>
      <c r="AEL11" s="55"/>
      <c r="AEM11" s="55"/>
      <c r="AEN11" s="55"/>
      <c r="AEO11" s="55"/>
      <c r="AEP11" s="55"/>
      <c r="AEQ11" s="55"/>
      <c r="AER11" s="55"/>
      <c r="AES11" s="55"/>
      <c r="AET11" s="55"/>
      <c r="AEU11" s="55"/>
      <c r="AEV11" s="55"/>
      <c r="AEW11" s="55"/>
      <c r="AEX11" s="55"/>
      <c r="AEY11" s="55"/>
      <c r="AEZ11" s="55"/>
      <c r="AFA11" s="55"/>
      <c r="AFB11" s="55"/>
      <c r="AFC11" s="55"/>
      <c r="AFD11" s="55"/>
      <c r="AFE11" s="55"/>
      <c r="AFF11" s="55"/>
      <c r="AFG11" s="55"/>
      <c r="AFH11" s="55"/>
      <c r="AFI11" s="55"/>
      <c r="AFJ11" s="55"/>
      <c r="AFK11" s="55"/>
      <c r="AFL11" s="55"/>
      <c r="AFM11" s="55"/>
      <c r="AFN11" s="55"/>
      <c r="AFO11" s="55"/>
      <c r="AFP11" s="55"/>
      <c r="AFQ11" s="55"/>
      <c r="AFR11" s="55"/>
      <c r="AFS11" s="55"/>
      <c r="AFT11" s="55"/>
      <c r="AFU11" s="55"/>
      <c r="AFV11" s="55"/>
      <c r="AFW11" s="55"/>
      <c r="AFX11" s="55"/>
      <c r="AFY11" s="55"/>
      <c r="AFZ11" s="55"/>
      <c r="AGA11" s="55"/>
      <c r="AGB11" s="55"/>
      <c r="AGC11" s="55"/>
      <c r="AGD11" s="55"/>
      <c r="AGE11" s="55"/>
      <c r="AGF11" s="55"/>
      <c r="AGG11" s="55"/>
      <c r="AGH11" s="55"/>
      <c r="AGI11" s="55"/>
      <c r="AGJ11" s="55"/>
      <c r="AGK11" s="55"/>
      <c r="AGL11" s="55"/>
      <c r="AGM11" s="55"/>
      <c r="AGN11" s="55"/>
      <c r="AGO11" s="55"/>
      <c r="AGP11" s="55"/>
      <c r="AGQ11" s="55"/>
      <c r="AGR11" s="55"/>
      <c r="AGS11" s="55"/>
      <c r="AGT11" s="55"/>
      <c r="AGU11" s="55"/>
      <c r="AGV11" s="55"/>
      <c r="AGW11" s="55"/>
      <c r="AGX11" s="55"/>
      <c r="AGY11" s="55"/>
      <c r="AGZ11" s="55"/>
      <c r="AHA11" s="55"/>
      <c r="AHB11" s="55"/>
      <c r="AHC11" s="55"/>
      <c r="AHD11" s="55"/>
      <c r="AHE11" s="55"/>
      <c r="AHF11" s="55"/>
      <c r="AHG11" s="55"/>
      <c r="AHH11" s="55"/>
      <c r="AHI11" s="55"/>
      <c r="AHJ11" s="55"/>
      <c r="AHK11" s="55"/>
      <c r="AHL11" s="55"/>
      <c r="AHM11" s="55"/>
      <c r="AHN11" s="55"/>
      <c r="AHO11" s="55"/>
      <c r="AHP11" s="55"/>
      <c r="AHQ11" s="55"/>
      <c r="AHR11" s="55"/>
      <c r="AHS11" s="55"/>
      <c r="AHT11" s="55"/>
      <c r="AHU11" s="55"/>
      <c r="AHV11" s="55"/>
      <c r="AHW11" s="55"/>
      <c r="AHX11" s="55"/>
      <c r="AHY11" s="55"/>
      <c r="AHZ11" s="55"/>
      <c r="AIA11" s="55"/>
      <c r="AIB11" s="55"/>
      <c r="AIC11" s="55"/>
      <c r="AID11" s="55"/>
      <c r="AIE11" s="55"/>
      <c r="AIF11" s="55"/>
      <c r="AIG11" s="55"/>
      <c r="AIH11" s="55"/>
      <c r="AII11" s="55"/>
      <c r="AIJ11" s="55"/>
      <c r="AIK11" s="55"/>
      <c r="AIL11" s="55"/>
      <c r="AIM11" s="55"/>
      <c r="AIN11" s="55"/>
      <c r="AIO11" s="55"/>
      <c r="AIP11" s="55"/>
      <c r="AIQ11" s="55"/>
      <c r="AIR11" s="55"/>
      <c r="AIS11" s="55"/>
      <c r="AIT11" s="55"/>
      <c r="AIU11" s="55"/>
      <c r="AIV11" s="55"/>
      <c r="AIW11" s="55"/>
      <c r="AIX11" s="55"/>
      <c r="AIY11" s="55"/>
      <c r="AIZ11" s="55"/>
      <c r="AJA11" s="55"/>
      <c r="AJB11" s="55"/>
      <c r="AJC11" s="55"/>
      <c r="AJD11" s="55"/>
      <c r="AJE11" s="55"/>
      <c r="AJF11" s="55"/>
      <c r="AJG11" s="55"/>
      <c r="AJH11" s="55"/>
      <c r="AJI11" s="55"/>
      <c r="AJJ11" s="55"/>
      <c r="AJK11" s="55"/>
      <c r="AJL11" s="55"/>
      <c r="AJM11" s="55"/>
      <c r="AJN11" s="55"/>
      <c r="AJO11" s="55"/>
      <c r="AJP11" s="55"/>
      <c r="AJQ11" s="55"/>
      <c r="AJR11" s="55"/>
      <c r="AJS11" s="55"/>
      <c r="AJT11" s="55"/>
      <c r="AJU11" s="55"/>
      <c r="AJV11" s="55"/>
      <c r="AJW11" s="55"/>
      <c r="AJX11" s="55"/>
      <c r="AJY11" s="55"/>
      <c r="AJZ11" s="55"/>
      <c r="AKA11" s="55"/>
      <c r="AKB11" s="55"/>
      <c r="AKC11" s="55"/>
      <c r="AKD11" s="55"/>
      <c r="AKE11" s="55"/>
      <c r="AKF11" s="55"/>
      <c r="AKG11" s="55"/>
      <c r="AKH11" s="55"/>
      <c r="AKI11" s="55"/>
      <c r="AKJ11" s="55"/>
      <c r="AKK11" s="55"/>
      <c r="AKL11" s="55"/>
      <c r="AKM11" s="55"/>
      <c r="AKN11" s="55"/>
      <c r="AKO11" s="55"/>
      <c r="AKP11" s="55"/>
      <c r="AKQ11" s="55"/>
      <c r="AKR11" s="55"/>
      <c r="AKS11" s="55"/>
      <c r="AKT11" s="55"/>
      <c r="AKU11" s="55"/>
      <c r="AKV11" s="55"/>
      <c r="AKW11" s="55"/>
      <c r="AKX11" s="55"/>
      <c r="AKY11" s="55"/>
      <c r="AKZ11" s="55"/>
      <c r="ALA11" s="55"/>
      <c r="ALB11" s="55"/>
      <c r="ALC11" s="55"/>
      <c r="ALD11" s="55"/>
      <c r="ALE11" s="55"/>
      <c r="ALF11" s="55"/>
      <c r="ALG11" s="55"/>
      <c r="ALH11" s="55"/>
      <c r="ALI11" s="55"/>
      <c r="ALJ11" s="55"/>
      <c r="ALK11" s="55"/>
      <c r="ALL11" s="55"/>
      <c r="ALM11" s="55"/>
      <c r="ALN11" s="55"/>
      <c r="ALO11" s="55"/>
      <c r="ALP11" s="55"/>
      <c r="ALQ11" s="55"/>
      <c r="ALR11" s="55"/>
      <c r="ALS11" s="55"/>
      <c r="ALT11" s="55"/>
      <c r="ALU11" s="55"/>
      <c r="ALV11" s="55"/>
      <c r="ALW11" s="55"/>
      <c r="ALX11" s="55"/>
      <c r="ALY11" s="55"/>
      <c r="ALZ11" s="55"/>
      <c r="AMA11" s="55"/>
      <c r="AMB11" s="55"/>
      <c r="AMC11" s="55"/>
      <c r="AMD11" s="55"/>
      <c r="AME11" s="55"/>
      <c r="AMF11" s="55"/>
      <c r="AMG11" s="55"/>
      <c r="AMH11" s="55"/>
      <c r="AMI11" s="55"/>
      <c r="AMJ11" s="55"/>
      <c r="AMK11" s="55"/>
      <c r="AML11" s="55"/>
      <c r="AMM11" s="55"/>
      <c r="AMN11" s="55"/>
      <c r="AMO11" s="55"/>
      <c r="AMP11" s="55"/>
      <c r="AMQ11" s="55"/>
      <c r="AMR11" s="55"/>
      <c r="AMS11" s="55"/>
      <c r="AMT11" s="55"/>
      <c r="AMU11" s="55"/>
      <c r="AMV11" s="55"/>
      <c r="AMW11" s="55"/>
      <c r="AMX11" s="55"/>
      <c r="AMY11" s="55"/>
      <c r="AMZ11" s="55"/>
      <c r="ANA11" s="55"/>
      <c r="ANB11" s="55"/>
      <c r="ANC11" s="55"/>
      <c r="AND11" s="55"/>
      <c r="ANE11" s="55"/>
      <c r="ANF11" s="55"/>
      <c r="ANG11" s="55"/>
      <c r="ANH11" s="55"/>
      <c r="ANI11" s="55"/>
      <c r="ANJ11" s="55"/>
      <c r="ANK11" s="55"/>
      <c r="ANL11" s="55"/>
      <c r="ANM11" s="55"/>
      <c r="ANN11" s="55"/>
      <c r="ANO11" s="55"/>
      <c r="ANP11" s="55"/>
      <c r="ANQ11" s="55"/>
      <c r="ANR11" s="55"/>
      <c r="ANS11" s="55"/>
      <c r="ANT11" s="55"/>
      <c r="ANU11" s="55"/>
      <c r="ANV11" s="55"/>
      <c r="ANW11" s="55"/>
      <c r="ANX11" s="55"/>
      <c r="ANY11" s="55"/>
      <c r="ANZ11" s="55"/>
      <c r="AOA11" s="55"/>
      <c r="AOB11" s="55"/>
      <c r="AOC11" s="55"/>
      <c r="AOD11" s="55"/>
      <c r="AOE11" s="55"/>
      <c r="AOF11" s="55"/>
      <c r="AOG11" s="55"/>
      <c r="AOH11" s="55"/>
      <c r="AOI11" s="55"/>
      <c r="AOJ11" s="55"/>
      <c r="AOK11" s="55"/>
      <c r="AOL11" s="55"/>
      <c r="AOM11" s="55"/>
      <c r="AON11" s="55"/>
      <c r="AOO11" s="55"/>
      <c r="AOP11" s="55"/>
      <c r="AOQ11" s="55"/>
      <c r="AOR11" s="55"/>
      <c r="AOS11" s="55"/>
      <c r="AOT11" s="55"/>
      <c r="AOU11" s="55"/>
      <c r="AOV11" s="55"/>
      <c r="AOW11" s="55"/>
      <c r="AOX11" s="55"/>
      <c r="AOY11" s="55"/>
      <c r="AOZ11" s="55"/>
      <c r="APA11" s="55"/>
      <c r="APB11" s="55"/>
      <c r="APC11" s="55"/>
      <c r="APD11" s="55"/>
      <c r="APE11" s="55"/>
      <c r="APF11" s="55"/>
      <c r="APG11" s="55"/>
      <c r="APH11" s="55"/>
      <c r="API11" s="55"/>
      <c r="APJ11" s="55"/>
      <c r="APK11" s="55"/>
      <c r="APL11" s="55"/>
      <c r="APM11" s="55"/>
      <c r="APN11" s="55"/>
      <c r="APO11" s="55"/>
      <c r="APP11" s="55"/>
      <c r="APQ11" s="55"/>
      <c r="APR11" s="55"/>
      <c r="APS11" s="55"/>
      <c r="APT11" s="55"/>
      <c r="APU11" s="55"/>
      <c r="APV11" s="55"/>
      <c r="APW11" s="55"/>
      <c r="APX11" s="55"/>
      <c r="APY11" s="55"/>
      <c r="APZ11" s="55"/>
      <c r="AQA11" s="55"/>
      <c r="AQB11" s="55"/>
      <c r="AQC11" s="55"/>
      <c r="AQD11" s="55"/>
      <c r="AQE11" s="55"/>
      <c r="AQF11" s="55"/>
      <c r="AQG11" s="55"/>
      <c r="AQH11" s="55"/>
      <c r="AQI11" s="55"/>
      <c r="AQJ11" s="55"/>
      <c r="AQK11" s="55"/>
      <c r="AQL11" s="55"/>
      <c r="AQM11" s="55"/>
      <c r="AQN11" s="55"/>
      <c r="AQO11" s="55"/>
      <c r="AQP11" s="55"/>
      <c r="AQQ11" s="55"/>
      <c r="AQR11" s="55"/>
      <c r="AQS11" s="55"/>
      <c r="AQT11" s="55"/>
      <c r="AQU11" s="55"/>
      <c r="AQV11" s="55"/>
      <c r="AQW11" s="55"/>
      <c r="AQX11" s="55"/>
      <c r="AQY11" s="55"/>
      <c r="AQZ11" s="55"/>
      <c r="ARA11" s="55"/>
      <c r="ARB11" s="55"/>
      <c r="ARC11" s="55"/>
      <c r="ARD11" s="55"/>
      <c r="ARE11" s="55"/>
      <c r="ARF11" s="55"/>
      <c r="ARG11" s="55"/>
      <c r="ARH11" s="55"/>
      <c r="ARI11" s="55"/>
      <c r="ARJ11" s="55"/>
      <c r="ARK11" s="55"/>
      <c r="ARL11" s="55"/>
      <c r="ARM11" s="55"/>
      <c r="ARN11" s="55"/>
      <c r="ARO11" s="55"/>
      <c r="ARP11" s="55"/>
      <c r="ARQ11" s="55"/>
      <c r="ARR11" s="55"/>
      <c r="ARS11" s="55"/>
      <c r="ART11" s="55"/>
      <c r="ARU11" s="55"/>
      <c r="ARV11" s="55"/>
      <c r="ARW11" s="55"/>
      <c r="ARX11" s="55"/>
      <c r="ARY11" s="55"/>
      <c r="ARZ11" s="55"/>
      <c r="ASA11" s="55"/>
      <c r="ASB11" s="55"/>
      <c r="ASC11" s="55"/>
      <c r="ASD11" s="55"/>
      <c r="ASE11" s="55"/>
      <c r="ASF11" s="55"/>
      <c r="ASG11" s="55"/>
      <c r="ASH11" s="55"/>
      <c r="ASI11" s="55"/>
      <c r="ASJ11" s="55"/>
      <c r="ASK11" s="55"/>
      <c r="ASL11" s="55"/>
      <c r="ASM11" s="55"/>
      <c r="ASN11" s="55"/>
      <c r="ASO11" s="55"/>
      <c r="ASP11" s="55"/>
      <c r="ASQ11" s="55"/>
      <c r="ASR11" s="55"/>
      <c r="ASS11" s="55"/>
      <c r="AST11" s="55"/>
      <c r="ASU11" s="55"/>
      <c r="ASV11" s="55"/>
      <c r="ASW11" s="55"/>
      <c r="ASX11" s="55"/>
      <c r="ASY11" s="55"/>
      <c r="ASZ11" s="55"/>
      <c r="ATA11" s="55"/>
      <c r="ATB11" s="55"/>
      <c r="ATC11" s="55"/>
      <c r="ATD11" s="55"/>
      <c r="ATE11" s="55"/>
      <c r="ATF11" s="55"/>
      <c r="ATG11" s="55"/>
      <c r="ATH11" s="55"/>
      <c r="ATI11" s="55"/>
      <c r="ATJ11" s="55"/>
      <c r="ATK11" s="55"/>
      <c r="ATL11" s="55"/>
      <c r="ATM11" s="55"/>
      <c r="ATN11" s="55"/>
      <c r="ATO11" s="55"/>
      <c r="ATP11" s="55"/>
      <c r="ATQ11" s="55"/>
      <c r="ATR11" s="55"/>
      <c r="ATS11" s="55"/>
      <c r="ATT11" s="55"/>
      <c r="ATU11" s="55"/>
      <c r="ATV11" s="55"/>
      <c r="ATW11" s="55"/>
      <c r="ATX11" s="55"/>
      <c r="ATY11" s="55"/>
      <c r="ATZ11" s="55"/>
      <c r="AUA11" s="55"/>
      <c r="AUB11" s="55"/>
      <c r="AUC11" s="55"/>
      <c r="AUD11" s="55"/>
      <c r="AUE11" s="55"/>
      <c r="AUF11" s="55"/>
      <c r="AUG11" s="55"/>
      <c r="AUH11" s="55"/>
      <c r="AUI11" s="55"/>
      <c r="AUJ11" s="55"/>
      <c r="AUK11" s="55"/>
      <c r="AUL11" s="55"/>
      <c r="AUM11" s="55"/>
      <c r="AUN11" s="55"/>
      <c r="AUO11" s="55"/>
      <c r="AUP11" s="55"/>
      <c r="AUQ11" s="55"/>
      <c r="AUR11" s="55"/>
      <c r="AUS11" s="55"/>
      <c r="AUT11" s="55"/>
      <c r="AUU11" s="55"/>
      <c r="AUV11" s="55"/>
      <c r="AUW11" s="55"/>
      <c r="AUX11" s="55"/>
      <c r="AUY11" s="55"/>
      <c r="AUZ11" s="55"/>
      <c r="AVA11" s="55"/>
      <c r="AVB11" s="55"/>
      <c r="AVC11" s="55"/>
      <c r="AVD11" s="55"/>
      <c r="AVE11" s="55"/>
      <c r="AVF11" s="55"/>
      <c r="AVG11" s="55"/>
      <c r="AVH11" s="55"/>
      <c r="AVI11" s="55"/>
      <c r="AVJ11" s="55"/>
      <c r="AVK11" s="55"/>
      <c r="AVL11" s="55"/>
      <c r="AVM11" s="55"/>
      <c r="AVN11" s="55"/>
      <c r="AVO11" s="55"/>
      <c r="AVP11" s="55"/>
      <c r="AVQ11" s="55"/>
      <c r="AVR11" s="55"/>
      <c r="AVS11" s="55"/>
      <c r="AVT11" s="55"/>
      <c r="AVU11" s="55"/>
      <c r="AVV11" s="55"/>
      <c r="AVW11" s="55"/>
      <c r="AVX11" s="55"/>
      <c r="AVY11" s="55"/>
      <c r="AVZ11" s="55"/>
      <c r="AWA11" s="55"/>
      <c r="AWB11" s="55"/>
      <c r="AWC11" s="55"/>
      <c r="AWD11" s="55"/>
      <c r="AWE11" s="55"/>
      <c r="AWF11" s="55"/>
      <c r="AWG11" s="55"/>
      <c r="AWH11" s="55"/>
      <c r="AWI11" s="55"/>
      <c r="AWJ11" s="55"/>
      <c r="AWK11" s="55"/>
      <c r="AWL11" s="55"/>
      <c r="AWM11" s="55"/>
      <c r="AWN11" s="55"/>
      <c r="AWO11" s="55"/>
      <c r="AWP11" s="55"/>
      <c r="AWQ11" s="55"/>
      <c r="AWR11" s="55"/>
      <c r="AWS11" s="55"/>
      <c r="AWT11" s="55"/>
      <c r="AWU11" s="55"/>
      <c r="AWV11" s="55"/>
      <c r="AWW11" s="55"/>
      <c r="AWX11" s="55"/>
      <c r="AWY11" s="55"/>
      <c r="AWZ11" s="55"/>
      <c r="AXA11" s="55"/>
      <c r="AXB11" s="55"/>
      <c r="AXC11" s="55"/>
      <c r="AXD11" s="55"/>
      <c r="AXE11" s="55"/>
      <c r="AXF11" s="55"/>
      <c r="AXG11" s="55"/>
      <c r="AXH11" s="55"/>
      <c r="AXI11" s="55"/>
      <c r="AXJ11" s="55"/>
      <c r="AXK11" s="55"/>
      <c r="AXL11" s="55"/>
      <c r="AXM11" s="55"/>
      <c r="AXN11" s="55"/>
      <c r="AXO11" s="55"/>
      <c r="AXP11" s="55"/>
      <c r="AXQ11" s="55"/>
      <c r="AXR11" s="55"/>
      <c r="AXS11" s="55"/>
      <c r="AXT11" s="55"/>
      <c r="AXU11" s="55"/>
      <c r="AXV11" s="55"/>
      <c r="AXW11" s="55"/>
      <c r="AXX11" s="55"/>
      <c r="AXY11" s="55"/>
      <c r="AXZ11" s="55"/>
      <c r="AYA11" s="55"/>
      <c r="AYB11" s="55"/>
      <c r="AYC11" s="55"/>
      <c r="AYD11" s="55"/>
      <c r="AYE11" s="55"/>
      <c r="AYF11" s="55"/>
      <c r="AYG11" s="55"/>
      <c r="AYH11" s="55"/>
      <c r="AYI11" s="55"/>
      <c r="AYJ11" s="55"/>
      <c r="AYK11" s="55"/>
      <c r="AYL11" s="55"/>
      <c r="AYM11" s="55"/>
      <c r="AYN11" s="55"/>
      <c r="AYO11" s="55"/>
      <c r="AYP11" s="55"/>
      <c r="AYQ11" s="55"/>
      <c r="AYR11" s="55"/>
      <c r="AYS11" s="55"/>
      <c r="AYT11" s="55"/>
      <c r="AYU11" s="55"/>
      <c r="AYV11" s="55"/>
      <c r="AYW11" s="55"/>
      <c r="AYX11" s="55"/>
      <c r="AYY11" s="55"/>
      <c r="AYZ11" s="55"/>
      <c r="AZA11" s="55"/>
      <c r="AZB11" s="55"/>
      <c r="AZC11" s="55"/>
      <c r="AZD11" s="55"/>
      <c r="AZE11" s="55"/>
      <c r="AZF11" s="55"/>
      <c r="AZG11" s="55"/>
      <c r="AZH11" s="55"/>
      <c r="AZI11" s="55"/>
      <c r="AZJ11" s="55"/>
      <c r="AZK11" s="55"/>
      <c r="AZL11" s="55"/>
      <c r="AZM11" s="55"/>
      <c r="AZN11" s="55"/>
      <c r="AZO11" s="55"/>
      <c r="AZP11" s="55"/>
      <c r="AZQ11" s="55"/>
      <c r="AZR11" s="55"/>
      <c r="AZS11" s="55"/>
      <c r="AZT11" s="55"/>
      <c r="AZU11" s="55"/>
      <c r="AZV11" s="55"/>
      <c r="AZW11" s="55"/>
      <c r="AZX11" s="55"/>
      <c r="AZY11" s="55"/>
      <c r="AZZ11" s="55"/>
      <c r="BAA11" s="55"/>
      <c r="BAB11" s="55"/>
      <c r="BAC11" s="55"/>
      <c r="BAD11" s="55"/>
      <c r="BAE11" s="55"/>
      <c r="BAF11" s="55"/>
      <c r="BAG11" s="55"/>
      <c r="BAH11" s="55"/>
      <c r="BAI11" s="55"/>
      <c r="BAJ11" s="55"/>
      <c r="BAK11" s="55"/>
      <c r="BAL11" s="55"/>
      <c r="BAM11" s="55"/>
      <c r="BAN11" s="55"/>
      <c r="BAO11" s="55"/>
      <c r="BAP11" s="55"/>
      <c r="BAQ11" s="55"/>
      <c r="BAR11" s="55"/>
      <c r="BAS11" s="55"/>
      <c r="BAT11" s="55"/>
      <c r="BAU11" s="55"/>
      <c r="BAV11" s="55"/>
      <c r="BAW11" s="55"/>
      <c r="BAX11" s="55"/>
      <c r="BAY11" s="55"/>
      <c r="BAZ11" s="55"/>
      <c r="BBA11" s="55"/>
      <c r="BBB11" s="55"/>
      <c r="BBC11" s="55"/>
      <c r="BBD11" s="55"/>
      <c r="BBE11" s="55"/>
      <c r="BBF11" s="55"/>
      <c r="BBG11" s="55"/>
      <c r="BBH11" s="55"/>
      <c r="BBI11" s="55"/>
      <c r="BBJ11" s="55"/>
      <c r="BBK11" s="55"/>
      <c r="BBL11" s="55"/>
      <c r="BBM11" s="55"/>
      <c r="BBN11" s="55"/>
      <c r="BBO11" s="55"/>
      <c r="BBP11" s="55"/>
      <c r="BBQ11" s="55"/>
      <c r="BBR11" s="55"/>
      <c r="BBS11" s="55"/>
      <c r="BBT11" s="55"/>
      <c r="BBU11" s="55"/>
      <c r="BBV11" s="55"/>
      <c r="BBW11" s="55"/>
      <c r="BBX11" s="55"/>
      <c r="BBY11" s="55"/>
      <c r="BBZ11" s="55"/>
      <c r="BCA11" s="55"/>
      <c r="BCB11" s="55"/>
      <c r="BCC11" s="55"/>
      <c r="BCD11" s="55"/>
      <c r="BCE11" s="55"/>
      <c r="BCF11" s="55"/>
      <c r="BCG11" s="55"/>
      <c r="BCH11" s="55"/>
      <c r="BCI11" s="55"/>
      <c r="BCJ11" s="55"/>
      <c r="BCK11" s="55"/>
      <c r="BCL11" s="55"/>
      <c r="BCM11" s="55"/>
      <c r="BCN11" s="55"/>
      <c r="BCO11" s="55"/>
      <c r="BCP11" s="55"/>
      <c r="BCQ11" s="55"/>
      <c r="BCR11" s="55"/>
      <c r="BCS11" s="55"/>
      <c r="BCT11" s="55"/>
      <c r="BCU11" s="55"/>
      <c r="BCV11" s="55"/>
      <c r="BCW11" s="55"/>
      <c r="BCX11" s="55"/>
      <c r="BCY11" s="55"/>
      <c r="BCZ11" s="55"/>
      <c r="BDA11" s="55"/>
      <c r="BDB11" s="55"/>
      <c r="BDC11" s="55"/>
      <c r="BDD11" s="55"/>
      <c r="BDE11" s="55"/>
      <c r="BDF11" s="55"/>
      <c r="BDG11" s="55"/>
      <c r="BDH11" s="55"/>
      <c r="BDI11" s="55"/>
      <c r="BDJ11" s="55"/>
      <c r="BDK11" s="55"/>
      <c r="BDL11" s="55"/>
      <c r="BDM11" s="55"/>
      <c r="BDN11" s="55"/>
      <c r="BDO11" s="55"/>
      <c r="BDP11" s="55"/>
      <c r="BDQ11" s="55"/>
      <c r="BDR11" s="55"/>
      <c r="BDS11" s="55"/>
      <c r="BDT11" s="55"/>
      <c r="BDU11" s="55"/>
      <c r="BDV11" s="55"/>
      <c r="BDW11" s="55"/>
      <c r="BDX11" s="55"/>
      <c r="BDY11" s="55"/>
      <c r="BDZ11" s="55"/>
      <c r="BEA11" s="55"/>
      <c r="BEB11" s="55"/>
      <c r="BEC11" s="55"/>
      <c r="BED11" s="55"/>
      <c r="BEE11" s="55"/>
      <c r="BEF11" s="55"/>
      <c r="BEG11" s="55"/>
      <c r="BEH11" s="55"/>
      <c r="BEI11" s="55"/>
      <c r="BEJ11" s="55"/>
      <c r="BEK11" s="55"/>
      <c r="BEL11" s="55"/>
      <c r="BEM11" s="55"/>
      <c r="BEN11" s="55"/>
      <c r="BEO11" s="55"/>
      <c r="BEP11" s="55"/>
      <c r="BEQ11" s="55"/>
      <c r="BER11" s="55"/>
      <c r="BES11" s="55"/>
      <c r="BET11" s="55"/>
      <c r="BEU11" s="55"/>
      <c r="BEV11" s="55"/>
      <c r="BEW11" s="55"/>
      <c r="BEX11" s="55"/>
      <c r="BEY11" s="55"/>
      <c r="BEZ11" s="55"/>
      <c r="BFA11" s="55"/>
      <c r="BFB11" s="55"/>
      <c r="BFC11" s="55"/>
      <c r="BFD11" s="55"/>
      <c r="BFE11" s="55"/>
      <c r="BFF11" s="55"/>
      <c r="BFG11" s="55"/>
      <c r="BFH11" s="55"/>
      <c r="BFI11" s="55"/>
      <c r="BFJ11" s="55"/>
      <c r="BFK11" s="55"/>
      <c r="BFL11" s="55"/>
      <c r="BFM11" s="55"/>
      <c r="BFN11" s="55"/>
      <c r="BFO11" s="55"/>
      <c r="BFP11" s="55"/>
      <c r="BFQ11" s="55"/>
      <c r="BFR11" s="55"/>
      <c r="BFS11" s="55"/>
      <c r="BFT11" s="55"/>
      <c r="BFU11" s="55"/>
      <c r="BFV11" s="55"/>
      <c r="BFW11" s="55"/>
      <c r="BFX11" s="55"/>
      <c r="BFY11" s="55"/>
      <c r="BFZ11" s="55"/>
      <c r="BGA11" s="55"/>
      <c r="BGB11" s="55"/>
      <c r="BGC11" s="55"/>
      <c r="BGD11" s="55"/>
      <c r="BGE11" s="55"/>
      <c r="BGF11" s="55"/>
      <c r="BGG11" s="55"/>
      <c r="BGH11" s="55"/>
      <c r="BGI11" s="55"/>
      <c r="BGJ11" s="55"/>
      <c r="BGK11" s="55"/>
      <c r="BGL11" s="55"/>
      <c r="BGM11" s="55"/>
      <c r="BGN11" s="55"/>
      <c r="BGO11" s="55"/>
      <c r="BGP11" s="55"/>
      <c r="BGQ11" s="55"/>
      <c r="BGR11" s="55"/>
      <c r="BGS11" s="55"/>
      <c r="BGT11" s="55"/>
      <c r="BGU11" s="55"/>
      <c r="BGV11" s="55"/>
      <c r="BGW11" s="55"/>
      <c r="BGX11" s="55"/>
      <c r="BGY11" s="55"/>
      <c r="BGZ11" s="55"/>
      <c r="BHA11" s="55"/>
      <c r="BHB11" s="55"/>
      <c r="BHC11" s="55"/>
      <c r="BHD11" s="55"/>
      <c r="BHE11" s="55"/>
      <c r="BHF11" s="55"/>
      <c r="BHG11" s="55"/>
      <c r="BHH11" s="55"/>
      <c r="BHI11" s="55"/>
      <c r="BHJ11" s="55"/>
      <c r="BHK11" s="55"/>
      <c r="BHL11" s="55"/>
      <c r="BHM11" s="55"/>
      <c r="BHN11" s="55"/>
      <c r="BHO11" s="55"/>
      <c r="BHP11" s="55"/>
      <c r="BHQ11" s="55"/>
      <c r="BHR11" s="55"/>
      <c r="BHS11" s="55"/>
      <c r="BHT11" s="55"/>
      <c r="BHU11" s="55"/>
      <c r="BHV11" s="55"/>
      <c r="BHW11" s="55"/>
      <c r="BHX11" s="55"/>
      <c r="BHY11" s="55"/>
      <c r="BHZ11" s="55"/>
      <c r="BIA11" s="55"/>
      <c r="BIB11" s="55"/>
      <c r="BIC11" s="55"/>
      <c r="BID11" s="55"/>
      <c r="BIE11" s="55"/>
      <c r="BIF11" s="55"/>
      <c r="BIG11" s="55"/>
      <c r="BIH11" s="55"/>
      <c r="BII11" s="55"/>
      <c r="BIJ11" s="55"/>
      <c r="BIK11" s="55"/>
      <c r="BIL11" s="55"/>
      <c r="BIM11" s="55"/>
      <c r="BIN11" s="55"/>
      <c r="BIO11" s="55"/>
      <c r="BIP11" s="55"/>
      <c r="BIQ11" s="55"/>
      <c r="BIR11" s="55"/>
      <c r="BIS11" s="55"/>
      <c r="BIT11" s="55"/>
      <c r="BIU11" s="55"/>
      <c r="BIV11" s="55"/>
      <c r="BIW11" s="55"/>
      <c r="BIX11" s="55"/>
      <c r="BIY11" s="55"/>
      <c r="BIZ11" s="55"/>
      <c r="BJA11" s="55"/>
      <c r="BJB11" s="55"/>
      <c r="BJC11" s="55"/>
      <c r="BJD11" s="55"/>
      <c r="BJE11" s="55"/>
      <c r="BJF11" s="55"/>
      <c r="BJG11" s="55"/>
      <c r="BJH11" s="55"/>
      <c r="BJI11" s="55"/>
      <c r="BJJ11" s="55"/>
      <c r="BJK11" s="55"/>
      <c r="BJL11" s="55"/>
      <c r="BJM11" s="55"/>
      <c r="BJN11" s="55"/>
      <c r="BJO11" s="55"/>
      <c r="BJP11" s="55"/>
      <c r="BJQ11" s="55"/>
      <c r="BJR11" s="55"/>
      <c r="BJS11" s="55"/>
      <c r="BJT11" s="55"/>
      <c r="BJU11" s="55"/>
      <c r="BJV11" s="55"/>
      <c r="BJW11" s="55"/>
      <c r="BJX11" s="55"/>
      <c r="BJY11" s="55"/>
      <c r="BJZ11" s="55"/>
      <c r="BKA11" s="55"/>
      <c r="BKB11" s="55"/>
      <c r="BKC11" s="55"/>
      <c r="BKD11" s="55"/>
      <c r="BKE11" s="55"/>
      <c r="BKF11" s="55"/>
      <c r="BKG11" s="55"/>
      <c r="BKH11" s="55"/>
      <c r="BKI11" s="55"/>
      <c r="BKJ11" s="55"/>
      <c r="BKK11" s="55"/>
      <c r="BKL11" s="55"/>
      <c r="BKM11" s="55"/>
      <c r="BKN11" s="55"/>
      <c r="BKO11" s="55"/>
      <c r="BKP11" s="55"/>
      <c r="BKQ11" s="55"/>
      <c r="BKR11" s="55"/>
      <c r="BKS11" s="55"/>
      <c r="BKT11" s="55"/>
      <c r="BKU11" s="55"/>
      <c r="BKV11" s="55"/>
      <c r="BKW11" s="55"/>
      <c r="BKX11" s="55"/>
      <c r="BKY11" s="55"/>
      <c r="BKZ11" s="55"/>
      <c r="BLA11" s="55"/>
      <c r="BLB11" s="55"/>
      <c r="BLC11" s="55"/>
      <c r="BLD11" s="55"/>
      <c r="BLE11" s="55"/>
      <c r="BLF11" s="55"/>
      <c r="BLG11" s="55"/>
      <c r="BLH11" s="55"/>
      <c r="BLI11" s="55"/>
      <c r="BLJ11" s="55"/>
      <c r="BLK11" s="55"/>
      <c r="BLL11" s="55"/>
      <c r="BLM11" s="55"/>
      <c r="BLN11" s="55"/>
      <c r="BLO11" s="55"/>
      <c r="BLP11" s="55"/>
      <c r="BLQ11" s="55"/>
      <c r="BLR11" s="55"/>
      <c r="BLS11" s="55"/>
      <c r="BLT11" s="55"/>
      <c r="BLU11" s="55"/>
      <c r="BLV11" s="55"/>
      <c r="BLW11" s="55"/>
      <c r="BLX11" s="55"/>
      <c r="BLY11" s="55"/>
      <c r="BLZ11" s="55"/>
      <c r="BMA11" s="55"/>
      <c r="BMB11" s="55"/>
      <c r="BMC11" s="55"/>
      <c r="BMD11" s="55"/>
      <c r="BME11" s="55"/>
      <c r="BMF11" s="55"/>
      <c r="BMG11" s="55"/>
      <c r="BMH11" s="55"/>
      <c r="BMI11" s="55"/>
      <c r="BMJ11" s="55"/>
      <c r="BMK11" s="55"/>
      <c r="BML11" s="55"/>
      <c r="BMM11" s="55"/>
      <c r="BMN11" s="55"/>
      <c r="BMO11" s="55"/>
      <c r="BMP11" s="55"/>
      <c r="BMQ11" s="55"/>
      <c r="BMR11" s="55"/>
      <c r="BMS11" s="55"/>
      <c r="BMT11" s="55"/>
      <c r="BMU11" s="55"/>
      <c r="BMV11" s="55"/>
      <c r="BMW11" s="55"/>
      <c r="BMX11" s="55"/>
      <c r="BMY11" s="55"/>
      <c r="BMZ11" s="55"/>
      <c r="BNA11" s="55"/>
      <c r="BNB11" s="55"/>
      <c r="BNC11" s="55"/>
      <c r="BND11" s="55"/>
      <c r="BNE11" s="55"/>
      <c r="BNF11" s="55"/>
      <c r="BNG11" s="55"/>
      <c r="BNH11" s="55"/>
      <c r="BNI11" s="55"/>
      <c r="BNJ11" s="55"/>
      <c r="BNK11" s="55"/>
      <c r="BNL11" s="55"/>
      <c r="BNM11" s="55"/>
      <c r="BNN11" s="55"/>
      <c r="BNO11" s="55"/>
      <c r="BNP11" s="55"/>
      <c r="BNQ11" s="55"/>
      <c r="BNR11" s="55"/>
      <c r="BNS11" s="55"/>
      <c r="BNT11" s="55"/>
      <c r="BNU11" s="55"/>
      <c r="BNV11" s="55"/>
      <c r="BNW11" s="55"/>
      <c r="BNX11" s="55"/>
      <c r="BNY11" s="55"/>
      <c r="BNZ11" s="55"/>
      <c r="BOA11" s="55"/>
      <c r="BOB11" s="55"/>
      <c r="BOC11" s="55"/>
      <c r="BOD11" s="55"/>
      <c r="BOE11" s="55"/>
      <c r="BOF11" s="55"/>
      <c r="BOG11" s="55"/>
      <c r="BOH11" s="55"/>
      <c r="BOI11" s="55"/>
      <c r="BOJ11" s="55"/>
      <c r="BOK11" s="55"/>
      <c r="BOL11" s="55"/>
      <c r="BOM11" s="55"/>
      <c r="BON11" s="55"/>
      <c r="BOO11" s="55"/>
      <c r="BOP11" s="55"/>
      <c r="BOQ11" s="55"/>
      <c r="BOR11" s="55"/>
      <c r="BOS11" s="55"/>
      <c r="BOT11" s="55"/>
      <c r="BOU11" s="55"/>
      <c r="BOV11" s="55"/>
      <c r="BOW11" s="55"/>
      <c r="BOX11" s="55"/>
      <c r="BOY11" s="55"/>
      <c r="BOZ11" s="55"/>
      <c r="BPA11" s="55"/>
      <c r="BPB11" s="55"/>
      <c r="BPC11" s="55"/>
      <c r="BPD11" s="55"/>
      <c r="BPE11" s="55"/>
      <c r="BPF11" s="55"/>
      <c r="BPG11" s="55"/>
      <c r="BPH11" s="55"/>
      <c r="BPI11" s="55"/>
      <c r="BPJ11" s="55"/>
      <c r="BPK11" s="55"/>
      <c r="BPL11" s="55"/>
      <c r="BPM11" s="55"/>
      <c r="BPN11" s="55"/>
      <c r="BPO11" s="55"/>
      <c r="BPP11" s="55"/>
      <c r="BPQ11" s="55"/>
      <c r="BPR11" s="55"/>
      <c r="BPS11" s="55"/>
      <c r="BPT11" s="55"/>
      <c r="BPU11" s="55"/>
      <c r="BPV11" s="55"/>
      <c r="BPW11" s="55"/>
      <c r="BPX11" s="55"/>
      <c r="BPY11" s="55"/>
      <c r="BPZ11" s="55"/>
      <c r="BQA11" s="55"/>
      <c r="BQB11" s="55"/>
      <c r="BQC11" s="55"/>
      <c r="BQD11" s="55"/>
      <c r="BQE11" s="55"/>
      <c r="BQF11" s="55"/>
      <c r="BQG11" s="55"/>
      <c r="BQH11" s="55"/>
      <c r="BQI11" s="55"/>
      <c r="BQJ11" s="55"/>
      <c r="BQK11" s="55"/>
      <c r="BQL11" s="55"/>
      <c r="BQM11" s="55"/>
      <c r="BQN11" s="55"/>
      <c r="BQO11" s="55"/>
      <c r="BQP11" s="55"/>
      <c r="BQQ11" s="55"/>
      <c r="BQR11" s="55"/>
      <c r="BQS11" s="55"/>
      <c r="BQT11" s="55"/>
      <c r="BQU11" s="55"/>
      <c r="BQV11" s="55"/>
      <c r="BQW11" s="55"/>
      <c r="BQX11" s="55"/>
      <c r="BQY11" s="55"/>
      <c r="BQZ11" s="55"/>
      <c r="BRA11" s="55"/>
      <c r="BRB11" s="55"/>
      <c r="BRC11" s="55"/>
      <c r="BRD11" s="55"/>
      <c r="BRE11" s="55"/>
      <c r="BRF11" s="55"/>
      <c r="BRG11" s="55"/>
      <c r="BRH11" s="55"/>
      <c r="BRI11" s="55"/>
      <c r="BRJ11" s="55"/>
      <c r="BRK11" s="55"/>
      <c r="BRL11" s="55"/>
      <c r="BRM11" s="55"/>
      <c r="BRN11" s="55"/>
      <c r="BRO11" s="55"/>
      <c r="BRP11" s="55"/>
      <c r="BRQ11" s="55"/>
      <c r="BRR11" s="55"/>
      <c r="BRS11" s="55"/>
      <c r="BRT11" s="55"/>
      <c r="BRU11" s="55"/>
      <c r="BRV11" s="55"/>
      <c r="BRW11" s="55"/>
      <c r="BRX11" s="55"/>
      <c r="BRY11" s="55"/>
      <c r="BRZ11" s="55"/>
      <c r="BSA11" s="55"/>
      <c r="BSB11" s="55"/>
      <c r="BSC11" s="55"/>
      <c r="BSD11" s="55"/>
      <c r="BSE11" s="55"/>
      <c r="BSF11" s="55"/>
      <c r="BSG11" s="55"/>
      <c r="BSH11" s="55"/>
      <c r="BSI11" s="55"/>
      <c r="BSJ11" s="55"/>
      <c r="BSK11" s="55"/>
      <c r="BSL11" s="55"/>
      <c r="BSM11" s="55"/>
      <c r="BSN11" s="55"/>
      <c r="BSO11" s="55"/>
      <c r="BSP11" s="55"/>
      <c r="BSQ11" s="55"/>
      <c r="BSR11" s="55"/>
      <c r="BSS11" s="55"/>
      <c r="BST11" s="55"/>
      <c r="BSU11" s="55"/>
      <c r="BSV11" s="55"/>
      <c r="BSW11" s="55"/>
      <c r="BSX11" s="55"/>
      <c r="BSY11" s="55"/>
      <c r="BSZ11" s="55"/>
      <c r="BTA11" s="55"/>
      <c r="BTB11" s="55"/>
      <c r="BTC11" s="55"/>
      <c r="BTD11" s="55"/>
      <c r="BTE11" s="55"/>
      <c r="BTF11" s="55"/>
      <c r="BTG11" s="55"/>
      <c r="BTH11" s="55"/>
      <c r="BTI11" s="55"/>
      <c r="BTJ11" s="55"/>
      <c r="BTK11" s="55"/>
      <c r="BTL11" s="55"/>
      <c r="BTM11" s="55"/>
      <c r="BTN11" s="55"/>
      <c r="BTO11" s="55"/>
      <c r="BTP11" s="55"/>
      <c r="BTQ11" s="55"/>
      <c r="BTR11" s="55"/>
      <c r="BTS11" s="55"/>
      <c r="BTT11" s="55"/>
      <c r="BTU11" s="55"/>
      <c r="BTV11" s="55"/>
      <c r="BTW11" s="55"/>
      <c r="BTX11" s="55"/>
      <c r="BTY11" s="55"/>
      <c r="BTZ11" s="55"/>
      <c r="BUA11" s="55"/>
      <c r="BUB11" s="55"/>
      <c r="BUC11" s="55"/>
      <c r="BUD11" s="55"/>
      <c r="BUE11" s="55"/>
      <c r="BUF11" s="55"/>
      <c r="BUG11" s="55"/>
      <c r="BUH11" s="55"/>
      <c r="BUI11" s="55"/>
      <c r="BUJ11" s="55"/>
      <c r="BUK11" s="55"/>
      <c r="BUL11" s="55"/>
      <c r="BUM11" s="55"/>
      <c r="BUN11" s="55"/>
      <c r="BUO11" s="55"/>
      <c r="BUP11" s="55"/>
      <c r="BUQ11" s="55"/>
      <c r="BUR11" s="55"/>
      <c r="BUS11" s="55"/>
      <c r="BUT11" s="55"/>
      <c r="BUU11" s="55"/>
      <c r="BUV11" s="55"/>
      <c r="BUW11" s="55"/>
      <c r="BUX11" s="55"/>
      <c r="BUY11" s="55"/>
      <c r="BUZ11" s="55"/>
      <c r="BVA11" s="55"/>
      <c r="BVB11" s="55"/>
      <c r="BVC11" s="55"/>
      <c r="BVD11" s="55"/>
      <c r="BVE11" s="55"/>
      <c r="BVF11" s="55"/>
      <c r="BVG11" s="55"/>
      <c r="BVH11" s="55"/>
      <c r="BVI11" s="55"/>
      <c r="BVJ11" s="55"/>
      <c r="BVK11" s="55"/>
      <c r="BVL11" s="55"/>
      <c r="BVM11" s="55"/>
      <c r="BVN11" s="55"/>
    </row>
    <row r="12" spans="1:1938" s="51" customFormat="1" ht="12.6" customHeight="1">
      <c r="A12" s="65"/>
      <c r="B12" s="181">
        <v>4</v>
      </c>
      <c r="C12" s="182" t="s">
        <v>180</v>
      </c>
      <c r="D12" s="182" t="s">
        <v>237</v>
      </c>
      <c r="E12" s="182" t="s">
        <v>21</v>
      </c>
      <c r="F12" s="181" t="s">
        <v>20</v>
      </c>
      <c r="G12" s="55"/>
      <c r="H12" s="58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  <c r="IR12" s="55"/>
      <c r="IS12" s="55"/>
      <c r="IT12" s="55"/>
      <c r="IU12" s="55"/>
      <c r="IV12" s="55"/>
      <c r="IW12" s="55"/>
      <c r="IX12" s="55"/>
      <c r="IY12" s="55"/>
      <c r="IZ12" s="55"/>
      <c r="JA12" s="55"/>
      <c r="JB12" s="55"/>
      <c r="JC12" s="55"/>
      <c r="JD12" s="55"/>
      <c r="JE12" s="55"/>
      <c r="JF12" s="55"/>
      <c r="JG12" s="55"/>
      <c r="JH12" s="55"/>
      <c r="JI12" s="55"/>
      <c r="JJ12" s="55"/>
      <c r="JK12" s="55"/>
      <c r="JL12" s="55"/>
      <c r="JM12" s="55"/>
      <c r="JN12" s="55"/>
      <c r="JO12" s="55"/>
      <c r="JP12" s="55"/>
      <c r="JQ12" s="55"/>
      <c r="JR12" s="55"/>
      <c r="JS12" s="55"/>
      <c r="JT12" s="55"/>
      <c r="JU12" s="55"/>
      <c r="JV12" s="55"/>
      <c r="JW12" s="55"/>
      <c r="JX12" s="55"/>
      <c r="JY12" s="55"/>
      <c r="JZ12" s="55"/>
      <c r="KA12" s="55"/>
      <c r="KB12" s="55"/>
      <c r="KC12" s="55"/>
      <c r="KD12" s="55"/>
      <c r="KE12" s="55"/>
      <c r="KF12" s="55"/>
      <c r="KG12" s="55"/>
      <c r="KH12" s="55"/>
      <c r="KI12" s="55"/>
      <c r="KJ12" s="55"/>
      <c r="KK12" s="55"/>
      <c r="KL12" s="55"/>
      <c r="KM12" s="55"/>
      <c r="KN12" s="55"/>
      <c r="KO12" s="55"/>
      <c r="KP12" s="55"/>
      <c r="KQ12" s="55"/>
      <c r="KR12" s="55"/>
      <c r="KS12" s="55"/>
      <c r="KT12" s="55"/>
      <c r="KU12" s="55"/>
      <c r="KV12" s="55"/>
      <c r="KW12" s="55"/>
      <c r="KX12" s="55"/>
      <c r="KY12" s="55"/>
      <c r="KZ12" s="55"/>
      <c r="LA12" s="55"/>
      <c r="LB12" s="55"/>
      <c r="LC12" s="55"/>
      <c r="LD12" s="55"/>
      <c r="LE12" s="55"/>
      <c r="LF12" s="55"/>
      <c r="LG12" s="55"/>
      <c r="LH12" s="55"/>
      <c r="LI12" s="55"/>
      <c r="LJ12" s="55"/>
      <c r="LK12" s="55"/>
      <c r="LL12" s="55"/>
      <c r="LM12" s="55"/>
      <c r="LN12" s="55"/>
      <c r="LO12" s="55"/>
      <c r="LP12" s="55"/>
      <c r="LQ12" s="55"/>
      <c r="LR12" s="55"/>
      <c r="LS12" s="55"/>
      <c r="LT12" s="55"/>
      <c r="LU12" s="55"/>
      <c r="LV12" s="55"/>
      <c r="LW12" s="55"/>
      <c r="LX12" s="55"/>
      <c r="LY12" s="55"/>
      <c r="LZ12" s="55"/>
      <c r="MA12" s="55"/>
      <c r="MB12" s="55"/>
      <c r="MC12" s="55"/>
      <c r="MD12" s="55"/>
      <c r="ME12" s="55"/>
      <c r="MF12" s="55"/>
      <c r="MG12" s="55"/>
      <c r="MH12" s="55"/>
      <c r="MI12" s="55"/>
      <c r="MJ12" s="55"/>
      <c r="MK12" s="55"/>
      <c r="ML12" s="55"/>
      <c r="MM12" s="55"/>
      <c r="MN12" s="55"/>
      <c r="MO12" s="55"/>
      <c r="MP12" s="55"/>
      <c r="MQ12" s="55"/>
      <c r="MR12" s="55"/>
      <c r="MS12" s="55"/>
      <c r="MT12" s="55"/>
      <c r="MU12" s="55"/>
      <c r="MV12" s="55"/>
      <c r="MW12" s="55"/>
      <c r="MX12" s="55"/>
      <c r="MY12" s="55"/>
      <c r="MZ12" s="55"/>
      <c r="NA12" s="55"/>
      <c r="NB12" s="55"/>
      <c r="NC12" s="55"/>
      <c r="ND12" s="55"/>
      <c r="NE12" s="55"/>
      <c r="NF12" s="55"/>
      <c r="NG12" s="55"/>
      <c r="NH12" s="55"/>
      <c r="NI12" s="55"/>
      <c r="NJ12" s="55"/>
      <c r="NK12" s="55"/>
      <c r="NL12" s="55"/>
      <c r="NM12" s="55"/>
      <c r="NN12" s="55"/>
      <c r="NO12" s="55"/>
      <c r="NP12" s="55"/>
      <c r="NQ12" s="55"/>
      <c r="NR12" s="55"/>
      <c r="NS12" s="55"/>
      <c r="NT12" s="55"/>
      <c r="NU12" s="55"/>
      <c r="NV12" s="55"/>
      <c r="NW12" s="55"/>
      <c r="NX12" s="55"/>
      <c r="NY12" s="55"/>
      <c r="NZ12" s="55"/>
      <c r="OA12" s="55"/>
      <c r="OB12" s="55"/>
      <c r="OC12" s="55"/>
      <c r="OD12" s="55"/>
      <c r="OE12" s="55"/>
      <c r="OF12" s="55"/>
      <c r="OG12" s="55"/>
      <c r="OH12" s="55"/>
      <c r="OI12" s="55"/>
      <c r="OJ12" s="55"/>
      <c r="OK12" s="55"/>
      <c r="OL12" s="55"/>
      <c r="OM12" s="55"/>
      <c r="ON12" s="55"/>
      <c r="OO12" s="55"/>
      <c r="OP12" s="55"/>
      <c r="OQ12" s="55"/>
      <c r="OR12" s="55"/>
      <c r="OS12" s="55"/>
      <c r="OT12" s="55"/>
      <c r="OU12" s="55"/>
      <c r="OV12" s="55"/>
      <c r="OW12" s="55"/>
      <c r="OX12" s="55"/>
      <c r="OY12" s="55"/>
      <c r="OZ12" s="55"/>
      <c r="PA12" s="55"/>
      <c r="PB12" s="55"/>
      <c r="PC12" s="55"/>
      <c r="PD12" s="55"/>
      <c r="PE12" s="55"/>
      <c r="PF12" s="55"/>
      <c r="PG12" s="55"/>
      <c r="PH12" s="55"/>
      <c r="PI12" s="55"/>
      <c r="PJ12" s="55"/>
      <c r="PK12" s="55"/>
      <c r="PL12" s="55"/>
      <c r="PM12" s="55"/>
      <c r="PN12" s="55"/>
      <c r="PO12" s="55"/>
      <c r="PP12" s="55"/>
      <c r="PQ12" s="55"/>
      <c r="PR12" s="55"/>
      <c r="PS12" s="55"/>
      <c r="PT12" s="55"/>
      <c r="PU12" s="55"/>
      <c r="PV12" s="55"/>
      <c r="PW12" s="55"/>
      <c r="PX12" s="55"/>
      <c r="PY12" s="55"/>
      <c r="PZ12" s="55"/>
      <c r="QA12" s="55"/>
      <c r="QB12" s="55"/>
      <c r="QC12" s="55"/>
      <c r="QD12" s="55"/>
      <c r="QE12" s="55"/>
      <c r="QF12" s="55"/>
      <c r="QG12" s="55"/>
      <c r="QH12" s="55"/>
      <c r="QI12" s="55"/>
      <c r="QJ12" s="55"/>
      <c r="QK12" s="55"/>
      <c r="QL12" s="55"/>
      <c r="QM12" s="55"/>
      <c r="QN12" s="55"/>
      <c r="QO12" s="55"/>
      <c r="QP12" s="55"/>
      <c r="QQ12" s="55"/>
      <c r="QR12" s="55"/>
      <c r="QS12" s="55"/>
      <c r="QT12" s="55"/>
      <c r="QU12" s="55"/>
      <c r="QV12" s="55"/>
      <c r="QW12" s="55"/>
      <c r="QX12" s="55"/>
      <c r="QY12" s="55"/>
      <c r="QZ12" s="55"/>
      <c r="RA12" s="55"/>
      <c r="RB12" s="55"/>
      <c r="RC12" s="55"/>
      <c r="RD12" s="55"/>
      <c r="RE12" s="55"/>
      <c r="RF12" s="55"/>
      <c r="RG12" s="55"/>
      <c r="RH12" s="55"/>
      <c r="RI12" s="55"/>
      <c r="RJ12" s="55"/>
      <c r="RK12" s="55"/>
      <c r="RL12" s="55"/>
      <c r="RM12" s="55"/>
      <c r="RN12" s="55"/>
      <c r="RO12" s="55"/>
      <c r="RP12" s="55"/>
      <c r="RQ12" s="55"/>
      <c r="RR12" s="55"/>
      <c r="RS12" s="55"/>
      <c r="RT12" s="55"/>
      <c r="RU12" s="55"/>
      <c r="RV12" s="55"/>
      <c r="RW12" s="55"/>
      <c r="RX12" s="55"/>
      <c r="RY12" s="55"/>
      <c r="RZ12" s="55"/>
      <c r="SA12" s="55"/>
      <c r="SB12" s="55"/>
      <c r="SC12" s="55"/>
      <c r="SD12" s="55"/>
      <c r="SE12" s="55"/>
      <c r="SF12" s="55"/>
      <c r="SG12" s="55"/>
      <c r="SH12" s="55"/>
      <c r="SI12" s="55"/>
      <c r="SJ12" s="55"/>
      <c r="SK12" s="55"/>
      <c r="SL12" s="55"/>
      <c r="SM12" s="55"/>
      <c r="SN12" s="55"/>
      <c r="SO12" s="55"/>
      <c r="SP12" s="55"/>
      <c r="SQ12" s="55"/>
      <c r="SR12" s="55"/>
      <c r="SS12" s="55"/>
      <c r="ST12" s="55"/>
      <c r="SU12" s="55"/>
      <c r="SV12" s="55"/>
      <c r="SW12" s="55"/>
      <c r="SX12" s="55"/>
      <c r="SY12" s="55"/>
      <c r="SZ12" s="55"/>
      <c r="TA12" s="55"/>
      <c r="TB12" s="55"/>
      <c r="TC12" s="55"/>
      <c r="TD12" s="55"/>
      <c r="TE12" s="55"/>
      <c r="TF12" s="55"/>
      <c r="TG12" s="55"/>
      <c r="TH12" s="55"/>
      <c r="TI12" s="55"/>
      <c r="TJ12" s="55"/>
      <c r="TK12" s="55"/>
      <c r="TL12" s="55"/>
      <c r="TM12" s="55"/>
      <c r="TN12" s="55"/>
      <c r="TO12" s="55"/>
      <c r="TP12" s="55"/>
      <c r="TQ12" s="55"/>
      <c r="TR12" s="55"/>
      <c r="TS12" s="55"/>
      <c r="TT12" s="55"/>
      <c r="TU12" s="55"/>
      <c r="TV12" s="55"/>
      <c r="TW12" s="55"/>
      <c r="TX12" s="55"/>
      <c r="TY12" s="55"/>
      <c r="TZ12" s="55"/>
      <c r="UA12" s="55"/>
      <c r="UB12" s="55"/>
      <c r="UC12" s="55"/>
      <c r="UD12" s="55"/>
      <c r="UE12" s="55"/>
      <c r="UF12" s="55"/>
      <c r="UG12" s="55"/>
      <c r="UH12" s="55"/>
      <c r="UI12" s="55"/>
      <c r="UJ12" s="55"/>
      <c r="UK12" s="55"/>
      <c r="UL12" s="55"/>
      <c r="UM12" s="55"/>
      <c r="UN12" s="55"/>
      <c r="UO12" s="55"/>
      <c r="UP12" s="55"/>
      <c r="UQ12" s="55"/>
      <c r="UR12" s="55"/>
      <c r="US12" s="55"/>
      <c r="UT12" s="55"/>
      <c r="UU12" s="55"/>
      <c r="UV12" s="55"/>
      <c r="UW12" s="55"/>
      <c r="UX12" s="55"/>
      <c r="UY12" s="55"/>
      <c r="UZ12" s="55"/>
      <c r="VA12" s="55"/>
      <c r="VB12" s="55"/>
      <c r="VC12" s="55"/>
      <c r="VD12" s="55"/>
      <c r="VE12" s="55"/>
      <c r="VF12" s="55"/>
      <c r="VG12" s="55"/>
      <c r="VH12" s="55"/>
      <c r="VI12" s="55"/>
      <c r="VJ12" s="55"/>
      <c r="VK12" s="55"/>
      <c r="VL12" s="55"/>
      <c r="VM12" s="55"/>
      <c r="VN12" s="55"/>
      <c r="VO12" s="55"/>
      <c r="VP12" s="55"/>
      <c r="VQ12" s="55"/>
      <c r="VR12" s="55"/>
      <c r="VS12" s="55"/>
      <c r="VT12" s="55"/>
      <c r="VU12" s="55"/>
      <c r="VV12" s="55"/>
      <c r="VW12" s="55"/>
      <c r="VX12" s="55"/>
      <c r="VY12" s="55"/>
      <c r="VZ12" s="55"/>
      <c r="WA12" s="55"/>
      <c r="WB12" s="55"/>
      <c r="WC12" s="55"/>
      <c r="WD12" s="55"/>
      <c r="WE12" s="55"/>
      <c r="WF12" s="55"/>
      <c r="WG12" s="55"/>
      <c r="WH12" s="55"/>
      <c r="WI12" s="55"/>
      <c r="WJ12" s="55"/>
      <c r="WK12" s="55"/>
      <c r="WL12" s="55"/>
      <c r="WM12" s="55"/>
      <c r="WN12" s="55"/>
      <c r="WO12" s="55"/>
      <c r="WP12" s="55"/>
      <c r="WQ12" s="55"/>
      <c r="WR12" s="55"/>
      <c r="WS12" s="55"/>
      <c r="WT12" s="55"/>
      <c r="WU12" s="55"/>
      <c r="WV12" s="55"/>
      <c r="WW12" s="55"/>
      <c r="WX12" s="55"/>
      <c r="WY12" s="55"/>
      <c r="WZ12" s="55"/>
      <c r="XA12" s="55"/>
      <c r="XB12" s="55"/>
      <c r="XC12" s="55"/>
      <c r="XD12" s="55"/>
      <c r="XE12" s="55"/>
      <c r="XF12" s="55"/>
      <c r="XG12" s="55"/>
      <c r="XH12" s="55"/>
      <c r="XI12" s="55"/>
      <c r="XJ12" s="55"/>
      <c r="XK12" s="55"/>
      <c r="XL12" s="55"/>
      <c r="XM12" s="55"/>
      <c r="XN12" s="55"/>
      <c r="XO12" s="55"/>
      <c r="XP12" s="55"/>
      <c r="XQ12" s="55"/>
      <c r="XR12" s="55"/>
      <c r="XS12" s="55"/>
      <c r="XT12" s="55"/>
      <c r="XU12" s="55"/>
      <c r="XV12" s="55"/>
      <c r="XW12" s="55"/>
      <c r="XX12" s="55"/>
      <c r="XY12" s="55"/>
      <c r="XZ12" s="55"/>
      <c r="YA12" s="55"/>
      <c r="YB12" s="55"/>
      <c r="YC12" s="55"/>
      <c r="YD12" s="55"/>
      <c r="YE12" s="55"/>
      <c r="YF12" s="55"/>
      <c r="YG12" s="55"/>
      <c r="YH12" s="55"/>
      <c r="YI12" s="55"/>
      <c r="YJ12" s="55"/>
      <c r="YK12" s="55"/>
      <c r="YL12" s="55"/>
      <c r="YM12" s="55"/>
      <c r="YN12" s="55"/>
      <c r="YO12" s="55"/>
      <c r="YP12" s="55"/>
      <c r="YQ12" s="55"/>
      <c r="YR12" s="55"/>
      <c r="YS12" s="55"/>
      <c r="YT12" s="55"/>
      <c r="YU12" s="55"/>
      <c r="YV12" s="55"/>
      <c r="YW12" s="55"/>
      <c r="YX12" s="55"/>
      <c r="YY12" s="55"/>
      <c r="YZ12" s="55"/>
      <c r="ZA12" s="55"/>
      <c r="ZB12" s="55"/>
      <c r="ZC12" s="55"/>
      <c r="ZD12" s="55"/>
      <c r="ZE12" s="55"/>
      <c r="ZF12" s="55"/>
      <c r="ZG12" s="55"/>
      <c r="ZH12" s="55"/>
      <c r="ZI12" s="55"/>
      <c r="ZJ12" s="55"/>
      <c r="ZK12" s="55"/>
      <c r="ZL12" s="55"/>
      <c r="ZM12" s="55"/>
      <c r="ZN12" s="55"/>
      <c r="ZO12" s="55"/>
      <c r="ZP12" s="55"/>
      <c r="ZQ12" s="55"/>
      <c r="ZR12" s="55"/>
      <c r="ZS12" s="55"/>
      <c r="ZT12" s="55"/>
      <c r="ZU12" s="55"/>
      <c r="ZV12" s="55"/>
      <c r="ZW12" s="55"/>
      <c r="ZX12" s="55"/>
      <c r="ZY12" s="55"/>
      <c r="ZZ12" s="55"/>
      <c r="AAA12" s="55"/>
      <c r="AAB12" s="55"/>
      <c r="AAC12" s="55"/>
      <c r="AAD12" s="55"/>
      <c r="AAE12" s="55"/>
      <c r="AAF12" s="55"/>
      <c r="AAG12" s="55"/>
      <c r="AAH12" s="55"/>
      <c r="AAI12" s="55"/>
      <c r="AAJ12" s="55"/>
      <c r="AAK12" s="55"/>
      <c r="AAL12" s="55"/>
      <c r="AAM12" s="55"/>
      <c r="AAN12" s="55"/>
      <c r="AAO12" s="55"/>
      <c r="AAP12" s="55"/>
      <c r="AAQ12" s="55"/>
      <c r="AAR12" s="55"/>
      <c r="AAS12" s="55"/>
      <c r="AAT12" s="55"/>
      <c r="AAU12" s="55"/>
      <c r="AAV12" s="55"/>
      <c r="AAW12" s="55"/>
      <c r="AAX12" s="55"/>
      <c r="AAY12" s="55"/>
      <c r="AAZ12" s="55"/>
      <c r="ABA12" s="55"/>
      <c r="ABB12" s="55"/>
      <c r="ABC12" s="55"/>
      <c r="ABD12" s="55"/>
      <c r="ABE12" s="55"/>
      <c r="ABF12" s="55"/>
      <c r="ABG12" s="55"/>
      <c r="ABH12" s="55"/>
      <c r="ABI12" s="55"/>
      <c r="ABJ12" s="55"/>
      <c r="ABK12" s="55"/>
      <c r="ABL12" s="55"/>
      <c r="ABM12" s="55"/>
      <c r="ABN12" s="55"/>
      <c r="ABO12" s="55"/>
      <c r="ABP12" s="55"/>
      <c r="ABQ12" s="55"/>
      <c r="ABR12" s="55"/>
      <c r="ABS12" s="55"/>
      <c r="ABT12" s="55"/>
      <c r="ABU12" s="55"/>
      <c r="ABV12" s="55"/>
      <c r="ABW12" s="55"/>
      <c r="ABX12" s="55"/>
      <c r="ABY12" s="55"/>
      <c r="ABZ12" s="55"/>
      <c r="ACA12" s="55"/>
      <c r="ACB12" s="55"/>
      <c r="ACC12" s="55"/>
      <c r="ACD12" s="55"/>
      <c r="ACE12" s="55"/>
      <c r="ACF12" s="55"/>
      <c r="ACG12" s="55"/>
      <c r="ACH12" s="55"/>
      <c r="ACI12" s="55"/>
      <c r="ACJ12" s="55"/>
      <c r="ACK12" s="55"/>
      <c r="ACL12" s="55"/>
      <c r="ACM12" s="55"/>
      <c r="ACN12" s="55"/>
      <c r="ACO12" s="55"/>
      <c r="ACP12" s="55"/>
      <c r="ACQ12" s="55"/>
      <c r="ACR12" s="55"/>
      <c r="ACS12" s="55"/>
      <c r="ACT12" s="55"/>
      <c r="ACU12" s="55"/>
      <c r="ACV12" s="55"/>
      <c r="ACW12" s="55"/>
      <c r="ACX12" s="55"/>
      <c r="ACY12" s="55"/>
      <c r="ACZ12" s="55"/>
      <c r="ADA12" s="55"/>
      <c r="ADB12" s="55"/>
      <c r="ADC12" s="55"/>
      <c r="ADD12" s="55"/>
      <c r="ADE12" s="55"/>
      <c r="ADF12" s="55"/>
      <c r="ADG12" s="55"/>
      <c r="ADH12" s="55"/>
      <c r="ADI12" s="55"/>
      <c r="ADJ12" s="55"/>
      <c r="ADK12" s="55"/>
      <c r="ADL12" s="55"/>
      <c r="ADM12" s="55"/>
      <c r="ADN12" s="55"/>
      <c r="ADO12" s="55"/>
      <c r="ADP12" s="55"/>
      <c r="ADQ12" s="55"/>
      <c r="ADR12" s="55"/>
      <c r="ADS12" s="55"/>
      <c r="ADT12" s="55"/>
      <c r="ADU12" s="55"/>
      <c r="ADV12" s="55"/>
      <c r="ADW12" s="55"/>
      <c r="ADX12" s="55"/>
      <c r="ADY12" s="55"/>
      <c r="ADZ12" s="55"/>
      <c r="AEA12" s="55"/>
      <c r="AEB12" s="55"/>
      <c r="AEC12" s="55"/>
      <c r="AED12" s="55"/>
      <c r="AEE12" s="55"/>
      <c r="AEF12" s="55"/>
      <c r="AEG12" s="55"/>
      <c r="AEH12" s="55"/>
      <c r="AEI12" s="55"/>
      <c r="AEJ12" s="55"/>
      <c r="AEK12" s="55"/>
      <c r="AEL12" s="55"/>
      <c r="AEM12" s="55"/>
      <c r="AEN12" s="55"/>
      <c r="AEO12" s="55"/>
      <c r="AEP12" s="55"/>
      <c r="AEQ12" s="55"/>
      <c r="AER12" s="55"/>
      <c r="AES12" s="55"/>
      <c r="AET12" s="55"/>
      <c r="AEU12" s="55"/>
      <c r="AEV12" s="55"/>
      <c r="AEW12" s="55"/>
      <c r="AEX12" s="55"/>
      <c r="AEY12" s="55"/>
      <c r="AEZ12" s="55"/>
      <c r="AFA12" s="55"/>
      <c r="AFB12" s="55"/>
      <c r="AFC12" s="55"/>
      <c r="AFD12" s="55"/>
      <c r="AFE12" s="55"/>
      <c r="AFF12" s="55"/>
      <c r="AFG12" s="55"/>
      <c r="AFH12" s="55"/>
      <c r="AFI12" s="55"/>
      <c r="AFJ12" s="55"/>
      <c r="AFK12" s="55"/>
      <c r="AFL12" s="55"/>
      <c r="AFM12" s="55"/>
      <c r="AFN12" s="55"/>
      <c r="AFO12" s="55"/>
      <c r="AFP12" s="55"/>
      <c r="AFQ12" s="55"/>
      <c r="AFR12" s="55"/>
      <c r="AFS12" s="55"/>
      <c r="AFT12" s="55"/>
      <c r="AFU12" s="55"/>
      <c r="AFV12" s="55"/>
      <c r="AFW12" s="55"/>
      <c r="AFX12" s="55"/>
      <c r="AFY12" s="55"/>
      <c r="AFZ12" s="55"/>
      <c r="AGA12" s="55"/>
      <c r="AGB12" s="55"/>
      <c r="AGC12" s="55"/>
      <c r="AGD12" s="55"/>
      <c r="AGE12" s="55"/>
      <c r="AGF12" s="55"/>
      <c r="AGG12" s="55"/>
      <c r="AGH12" s="55"/>
      <c r="AGI12" s="55"/>
      <c r="AGJ12" s="55"/>
      <c r="AGK12" s="55"/>
      <c r="AGL12" s="55"/>
      <c r="AGM12" s="55"/>
      <c r="AGN12" s="55"/>
      <c r="AGO12" s="55"/>
      <c r="AGP12" s="55"/>
      <c r="AGQ12" s="55"/>
      <c r="AGR12" s="55"/>
      <c r="AGS12" s="55"/>
      <c r="AGT12" s="55"/>
      <c r="AGU12" s="55"/>
      <c r="AGV12" s="55"/>
      <c r="AGW12" s="55"/>
      <c r="AGX12" s="55"/>
      <c r="AGY12" s="55"/>
      <c r="AGZ12" s="55"/>
      <c r="AHA12" s="55"/>
      <c r="AHB12" s="55"/>
      <c r="AHC12" s="55"/>
      <c r="AHD12" s="55"/>
      <c r="AHE12" s="55"/>
      <c r="AHF12" s="55"/>
      <c r="AHG12" s="55"/>
      <c r="AHH12" s="55"/>
      <c r="AHI12" s="55"/>
      <c r="AHJ12" s="55"/>
      <c r="AHK12" s="55"/>
      <c r="AHL12" s="55"/>
      <c r="AHM12" s="55"/>
      <c r="AHN12" s="55"/>
      <c r="AHO12" s="55"/>
      <c r="AHP12" s="55"/>
      <c r="AHQ12" s="55"/>
      <c r="AHR12" s="55"/>
      <c r="AHS12" s="55"/>
      <c r="AHT12" s="55"/>
      <c r="AHU12" s="55"/>
      <c r="AHV12" s="55"/>
      <c r="AHW12" s="55"/>
      <c r="AHX12" s="55"/>
      <c r="AHY12" s="55"/>
      <c r="AHZ12" s="55"/>
      <c r="AIA12" s="55"/>
      <c r="AIB12" s="55"/>
      <c r="AIC12" s="55"/>
      <c r="AID12" s="55"/>
      <c r="AIE12" s="55"/>
      <c r="AIF12" s="55"/>
      <c r="AIG12" s="55"/>
      <c r="AIH12" s="55"/>
      <c r="AII12" s="55"/>
      <c r="AIJ12" s="55"/>
      <c r="AIK12" s="55"/>
      <c r="AIL12" s="55"/>
      <c r="AIM12" s="55"/>
      <c r="AIN12" s="55"/>
      <c r="AIO12" s="55"/>
      <c r="AIP12" s="55"/>
      <c r="AIQ12" s="55"/>
      <c r="AIR12" s="55"/>
      <c r="AIS12" s="55"/>
      <c r="AIT12" s="55"/>
      <c r="AIU12" s="55"/>
      <c r="AIV12" s="55"/>
      <c r="AIW12" s="55"/>
      <c r="AIX12" s="55"/>
      <c r="AIY12" s="55"/>
      <c r="AIZ12" s="55"/>
      <c r="AJA12" s="55"/>
      <c r="AJB12" s="55"/>
      <c r="AJC12" s="55"/>
      <c r="AJD12" s="55"/>
      <c r="AJE12" s="55"/>
      <c r="AJF12" s="55"/>
      <c r="AJG12" s="55"/>
      <c r="AJH12" s="55"/>
      <c r="AJI12" s="55"/>
      <c r="AJJ12" s="55"/>
      <c r="AJK12" s="55"/>
      <c r="AJL12" s="55"/>
      <c r="AJM12" s="55"/>
      <c r="AJN12" s="55"/>
      <c r="AJO12" s="55"/>
      <c r="AJP12" s="55"/>
      <c r="AJQ12" s="55"/>
      <c r="AJR12" s="55"/>
      <c r="AJS12" s="55"/>
      <c r="AJT12" s="55"/>
      <c r="AJU12" s="55"/>
      <c r="AJV12" s="55"/>
      <c r="AJW12" s="55"/>
      <c r="AJX12" s="55"/>
      <c r="AJY12" s="55"/>
      <c r="AJZ12" s="55"/>
      <c r="AKA12" s="55"/>
      <c r="AKB12" s="55"/>
      <c r="AKC12" s="55"/>
      <c r="AKD12" s="55"/>
      <c r="AKE12" s="55"/>
      <c r="AKF12" s="55"/>
      <c r="AKG12" s="55"/>
      <c r="AKH12" s="55"/>
      <c r="AKI12" s="55"/>
      <c r="AKJ12" s="55"/>
      <c r="AKK12" s="55"/>
      <c r="AKL12" s="55"/>
      <c r="AKM12" s="55"/>
      <c r="AKN12" s="55"/>
      <c r="AKO12" s="55"/>
      <c r="AKP12" s="55"/>
      <c r="AKQ12" s="55"/>
      <c r="AKR12" s="55"/>
      <c r="AKS12" s="55"/>
      <c r="AKT12" s="55"/>
      <c r="AKU12" s="55"/>
      <c r="AKV12" s="55"/>
      <c r="AKW12" s="55"/>
      <c r="AKX12" s="55"/>
      <c r="AKY12" s="55"/>
      <c r="AKZ12" s="55"/>
      <c r="ALA12" s="55"/>
      <c r="ALB12" s="55"/>
      <c r="ALC12" s="55"/>
      <c r="ALD12" s="55"/>
      <c r="ALE12" s="55"/>
      <c r="ALF12" s="55"/>
      <c r="ALG12" s="55"/>
      <c r="ALH12" s="55"/>
      <c r="ALI12" s="55"/>
      <c r="ALJ12" s="55"/>
      <c r="ALK12" s="55"/>
      <c r="ALL12" s="55"/>
      <c r="ALM12" s="55"/>
      <c r="ALN12" s="55"/>
      <c r="ALO12" s="55"/>
      <c r="ALP12" s="55"/>
      <c r="ALQ12" s="55"/>
      <c r="ALR12" s="55"/>
      <c r="ALS12" s="55"/>
      <c r="ALT12" s="55"/>
      <c r="ALU12" s="55"/>
      <c r="ALV12" s="55"/>
      <c r="ALW12" s="55"/>
      <c r="ALX12" s="55"/>
      <c r="ALY12" s="55"/>
      <c r="ALZ12" s="55"/>
      <c r="AMA12" s="55"/>
      <c r="AMB12" s="55"/>
      <c r="AMC12" s="55"/>
      <c r="AMD12" s="55"/>
      <c r="AME12" s="55"/>
      <c r="AMF12" s="55"/>
      <c r="AMG12" s="55"/>
      <c r="AMH12" s="55"/>
      <c r="AMI12" s="55"/>
      <c r="AMJ12" s="55"/>
      <c r="AMK12" s="55"/>
      <c r="AML12" s="55"/>
      <c r="AMM12" s="55"/>
      <c r="AMN12" s="55"/>
      <c r="AMO12" s="55"/>
      <c r="AMP12" s="55"/>
      <c r="AMQ12" s="55"/>
      <c r="AMR12" s="55"/>
      <c r="AMS12" s="55"/>
      <c r="AMT12" s="55"/>
      <c r="AMU12" s="55"/>
      <c r="AMV12" s="55"/>
      <c r="AMW12" s="55"/>
      <c r="AMX12" s="55"/>
      <c r="AMY12" s="55"/>
      <c r="AMZ12" s="55"/>
      <c r="ANA12" s="55"/>
      <c r="ANB12" s="55"/>
      <c r="ANC12" s="55"/>
      <c r="AND12" s="55"/>
      <c r="ANE12" s="55"/>
      <c r="ANF12" s="55"/>
      <c r="ANG12" s="55"/>
      <c r="ANH12" s="55"/>
      <c r="ANI12" s="55"/>
      <c r="ANJ12" s="55"/>
      <c r="ANK12" s="55"/>
      <c r="ANL12" s="55"/>
      <c r="ANM12" s="55"/>
      <c r="ANN12" s="55"/>
      <c r="ANO12" s="55"/>
      <c r="ANP12" s="55"/>
      <c r="ANQ12" s="55"/>
      <c r="ANR12" s="55"/>
      <c r="ANS12" s="55"/>
      <c r="ANT12" s="55"/>
      <c r="ANU12" s="55"/>
      <c r="ANV12" s="55"/>
      <c r="ANW12" s="55"/>
      <c r="ANX12" s="55"/>
      <c r="ANY12" s="55"/>
      <c r="ANZ12" s="55"/>
      <c r="AOA12" s="55"/>
      <c r="AOB12" s="55"/>
      <c r="AOC12" s="55"/>
      <c r="AOD12" s="55"/>
      <c r="AOE12" s="55"/>
      <c r="AOF12" s="55"/>
      <c r="AOG12" s="55"/>
      <c r="AOH12" s="55"/>
      <c r="AOI12" s="55"/>
      <c r="AOJ12" s="55"/>
      <c r="AOK12" s="55"/>
      <c r="AOL12" s="55"/>
      <c r="AOM12" s="55"/>
      <c r="AON12" s="55"/>
      <c r="AOO12" s="55"/>
      <c r="AOP12" s="55"/>
      <c r="AOQ12" s="55"/>
      <c r="AOR12" s="55"/>
      <c r="AOS12" s="55"/>
      <c r="AOT12" s="55"/>
      <c r="AOU12" s="55"/>
      <c r="AOV12" s="55"/>
      <c r="AOW12" s="55"/>
      <c r="AOX12" s="55"/>
      <c r="AOY12" s="55"/>
      <c r="AOZ12" s="55"/>
      <c r="APA12" s="55"/>
      <c r="APB12" s="55"/>
      <c r="APC12" s="55"/>
      <c r="APD12" s="55"/>
      <c r="APE12" s="55"/>
      <c r="APF12" s="55"/>
      <c r="APG12" s="55"/>
      <c r="APH12" s="55"/>
      <c r="API12" s="55"/>
      <c r="APJ12" s="55"/>
      <c r="APK12" s="55"/>
      <c r="APL12" s="55"/>
      <c r="APM12" s="55"/>
      <c r="APN12" s="55"/>
      <c r="APO12" s="55"/>
      <c r="APP12" s="55"/>
      <c r="APQ12" s="55"/>
      <c r="APR12" s="55"/>
      <c r="APS12" s="55"/>
      <c r="APT12" s="55"/>
      <c r="APU12" s="55"/>
      <c r="APV12" s="55"/>
      <c r="APW12" s="55"/>
      <c r="APX12" s="55"/>
      <c r="APY12" s="55"/>
      <c r="APZ12" s="55"/>
      <c r="AQA12" s="55"/>
      <c r="AQB12" s="55"/>
      <c r="AQC12" s="55"/>
      <c r="AQD12" s="55"/>
      <c r="AQE12" s="55"/>
      <c r="AQF12" s="55"/>
      <c r="AQG12" s="55"/>
      <c r="AQH12" s="55"/>
      <c r="AQI12" s="55"/>
      <c r="AQJ12" s="55"/>
      <c r="AQK12" s="55"/>
      <c r="AQL12" s="55"/>
      <c r="AQM12" s="55"/>
      <c r="AQN12" s="55"/>
      <c r="AQO12" s="55"/>
      <c r="AQP12" s="55"/>
      <c r="AQQ12" s="55"/>
      <c r="AQR12" s="55"/>
      <c r="AQS12" s="55"/>
      <c r="AQT12" s="55"/>
      <c r="AQU12" s="55"/>
      <c r="AQV12" s="55"/>
      <c r="AQW12" s="55"/>
      <c r="AQX12" s="55"/>
      <c r="AQY12" s="55"/>
      <c r="AQZ12" s="55"/>
      <c r="ARA12" s="55"/>
      <c r="ARB12" s="55"/>
      <c r="ARC12" s="55"/>
      <c r="ARD12" s="55"/>
      <c r="ARE12" s="55"/>
      <c r="ARF12" s="55"/>
      <c r="ARG12" s="55"/>
      <c r="ARH12" s="55"/>
      <c r="ARI12" s="55"/>
      <c r="ARJ12" s="55"/>
      <c r="ARK12" s="55"/>
      <c r="ARL12" s="55"/>
      <c r="ARM12" s="55"/>
      <c r="ARN12" s="55"/>
      <c r="ARO12" s="55"/>
      <c r="ARP12" s="55"/>
      <c r="ARQ12" s="55"/>
      <c r="ARR12" s="55"/>
      <c r="ARS12" s="55"/>
      <c r="ART12" s="55"/>
      <c r="ARU12" s="55"/>
      <c r="ARV12" s="55"/>
      <c r="ARW12" s="55"/>
      <c r="ARX12" s="55"/>
      <c r="ARY12" s="55"/>
      <c r="ARZ12" s="55"/>
      <c r="ASA12" s="55"/>
      <c r="ASB12" s="55"/>
      <c r="ASC12" s="55"/>
      <c r="ASD12" s="55"/>
      <c r="ASE12" s="55"/>
      <c r="ASF12" s="55"/>
      <c r="ASG12" s="55"/>
      <c r="ASH12" s="55"/>
      <c r="ASI12" s="55"/>
      <c r="ASJ12" s="55"/>
      <c r="ASK12" s="55"/>
      <c r="ASL12" s="55"/>
      <c r="ASM12" s="55"/>
      <c r="ASN12" s="55"/>
      <c r="ASO12" s="55"/>
      <c r="ASP12" s="55"/>
      <c r="ASQ12" s="55"/>
      <c r="ASR12" s="55"/>
      <c r="ASS12" s="55"/>
      <c r="AST12" s="55"/>
      <c r="ASU12" s="55"/>
      <c r="ASV12" s="55"/>
      <c r="ASW12" s="55"/>
      <c r="ASX12" s="55"/>
      <c r="ASY12" s="55"/>
      <c r="ASZ12" s="55"/>
      <c r="ATA12" s="55"/>
      <c r="ATB12" s="55"/>
      <c r="ATC12" s="55"/>
      <c r="ATD12" s="55"/>
      <c r="ATE12" s="55"/>
      <c r="ATF12" s="55"/>
      <c r="ATG12" s="55"/>
      <c r="ATH12" s="55"/>
      <c r="ATI12" s="55"/>
      <c r="ATJ12" s="55"/>
      <c r="ATK12" s="55"/>
      <c r="ATL12" s="55"/>
      <c r="ATM12" s="55"/>
      <c r="ATN12" s="55"/>
      <c r="ATO12" s="55"/>
      <c r="ATP12" s="55"/>
      <c r="ATQ12" s="55"/>
      <c r="ATR12" s="55"/>
      <c r="ATS12" s="55"/>
      <c r="ATT12" s="55"/>
      <c r="ATU12" s="55"/>
      <c r="ATV12" s="55"/>
      <c r="ATW12" s="55"/>
      <c r="ATX12" s="55"/>
      <c r="ATY12" s="55"/>
      <c r="ATZ12" s="55"/>
      <c r="AUA12" s="55"/>
      <c r="AUB12" s="55"/>
      <c r="AUC12" s="55"/>
      <c r="AUD12" s="55"/>
      <c r="AUE12" s="55"/>
      <c r="AUF12" s="55"/>
      <c r="AUG12" s="55"/>
      <c r="AUH12" s="55"/>
      <c r="AUI12" s="55"/>
      <c r="AUJ12" s="55"/>
      <c r="AUK12" s="55"/>
      <c r="AUL12" s="55"/>
      <c r="AUM12" s="55"/>
      <c r="AUN12" s="55"/>
      <c r="AUO12" s="55"/>
      <c r="AUP12" s="55"/>
      <c r="AUQ12" s="55"/>
      <c r="AUR12" s="55"/>
      <c r="AUS12" s="55"/>
      <c r="AUT12" s="55"/>
      <c r="AUU12" s="55"/>
      <c r="AUV12" s="55"/>
      <c r="AUW12" s="55"/>
      <c r="AUX12" s="55"/>
      <c r="AUY12" s="55"/>
      <c r="AUZ12" s="55"/>
      <c r="AVA12" s="55"/>
      <c r="AVB12" s="55"/>
      <c r="AVC12" s="55"/>
      <c r="AVD12" s="55"/>
      <c r="AVE12" s="55"/>
      <c r="AVF12" s="55"/>
      <c r="AVG12" s="55"/>
      <c r="AVH12" s="55"/>
      <c r="AVI12" s="55"/>
      <c r="AVJ12" s="55"/>
      <c r="AVK12" s="55"/>
      <c r="AVL12" s="55"/>
      <c r="AVM12" s="55"/>
      <c r="AVN12" s="55"/>
      <c r="AVO12" s="55"/>
      <c r="AVP12" s="55"/>
      <c r="AVQ12" s="55"/>
      <c r="AVR12" s="55"/>
      <c r="AVS12" s="55"/>
      <c r="AVT12" s="55"/>
      <c r="AVU12" s="55"/>
      <c r="AVV12" s="55"/>
      <c r="AVW12" s="55"/>
      <c r="AVX12" s="55"/>
      <c r="AVY12" s="55"/>
      <c r="AVZ12" s="55"/>
      <c r="AWA12" s="55"/>
      <c r="AWB12" s="55"/>
      <c r="AWC12" s="55"/>
      <c r="AWD12" s="55"/>
      <c r="AWE12" s="55"/>
      <c r="AWF12" s="55"/>
      <c r="AWG12" s="55"/>
      <c r="AWH12" s="55"/>
      <c r="AWI12" s="55"/>
      <c r="AWJ12" s="55"/>
      <c r="AWK12" s="55"/>
      <c r="AWL12" s="55"/>
      <c r="AWM12" s="55"/>
      <c r="AWN12" s="55"/>
      <c r="AWO12" s="55"/>
      <c r="AWP12" s="55"/>
      <c r="AWQ12" s="55"/>
      <c r="AWR12" s="55"/>
      <c r="AWS12" s="55"/>
      <c r="AWT12" s="55"/>
      <c r="AWU12" s="55"/>
      <c r="AWV12" s="55"/>
      <c r="AWW12" s="55"/>
      <c r="AWX12" s="55"/>
      <c r="AWY12" s="55"/>
      <c r="AWZ12" s="55"/>
      <c r="AXA12" s="55"/>
      <c r="AXB12" s="55"/>
      <c r="AXC12" s="55"/>
      <c r="AXD12" s="55"/>
      <c r="AXE12" s="55"/>
      <c r="AXF12" s="55"/>
      <c r="AXG12" s="55"/>
      <c r="AXH12" s="55"/>
      <c r="AXI12" s="55"/>
      <c r="AXJ12" s="55"/>
      <c r="AXK12" s="55"/>
      <c r="AXL12" s="55"/>
      <c r="AXM12" s="55"/>
      <c r="AXN12" s="55"/>
      <c r="AXO12" s="55"/>
      <c r="AXP12" s="55"/>
      <c r="AXQ12" s="55"/>
      <c r="AXR12" s="55"/>
      <c r="AXS12" s="55"/>
      <c r="AXT12" s="55"/>
      <c r="AXU12" s="55"/>
      <c r="AXV12" s="55"/>
      <c r="AXW12" s="55"/>
      <c r="AXX12" s="55"/>
      <c r="AXY12" s="55"/>
      <c r="AXZ12" s="55"/>
      <c r="AYA12" s="55"/>
      <c r="AYB12" s="55"/>
      <c r="AYC12" s="55"/>
      <c r="AYD12" s="55"/>
      <c r="AYE12" s="55"/>
      <c r="AYF12" s="55"/>
      <c r="AYG12" s="55"/>
      <c r="AYH12" s="55"/>
      <c r="AYI12" s="55"/>
      <c r="AYJ12" s="55"/>
      <c r="AYK12" s="55"/>
      <c r="AYL12" s="55"/>
      <c r="AYM12" s="55"/>
      <c r="AYN12" s="55"/>
      <c r="AYO12" s="55"/>
      <c r="AYP12" s="55"/>
      <c r="AYQ12" s="55"/>
      <c r="AYR12" s="55"/>
      <c r="AYS12" s="55"/>
      <c r="AYT12" s="55"/>
      <c r="AYU12" s="55"/>
      <c r="AYV12" s="55"/>
      <c r="AYW12" s="55"/>
      <c r="AYX12" s="55"/>
      <c r="AYY12" s="55"/>
      <c r="AYZ12" s="55"/>
      <c r="AZA12" s="55"/>
      <c r="AZB12" s="55"/>
      <c r="AZC12" s="55"/>
      <c r="AZD12" s="55"/>
      <c r="AZE12" s="55"/>
      <c r="AZF12" s="55"/>
      <c r="AZG12" s="55"/>
      <c r="AZH12" s="55"/>
      <c r="AZI12" s="55"/>
      <c r="AZJ12" s="55"/>
      <c r="AZK12" s="55"/>
      <c r="AZL12" s="55"/>
      <c r="AZM12" s="55"/>
      <c r="AZN12" s="55"/>
      <c r="AZO12" s="55"/>
      <c r="AZP12" s="55"/>
      <c r="AZQ12" s="55"/>
      <c r="AZR12" s="55"/>
      <c r="AZS12" s="55"/>
      <c r="AZT12" s="55"/>
      <c r="AZU12" s="55"/>
      <c r="AZV12" s="55"/>
      <c r="AZW12" s="55"/>
      <c r="AZX12" s="55"/>
      <c r="AZY12" s="55"/>
      <c r="AZZ12" s="55"/>
      <c r="BAA12" s="55"/>
      <c r="BAB12" s="55"/>
      <c r="BAC12" s="55"/>
      <c r="BAD12" s="55"/>
      <c r="BAE12" s="55"/>
      <c r="BAF12" s="55"/>
      <c r="BAG12" s="55"/>
      <c r="BAH12" s="55"/>
      <c r="BAI12" s="55"/>
      <c r="BAJ12" s="55"/>
      <c r="BAK12" s="55"/>
      <c r="BAL12" s="55"/>
      <c r="BAM12" s="55"/>
      <c r="BAN12" s="55"/>
      <c r="BAO12" s="55"/>
      <c r="BAP12" s="55"/>
      <c r="BAQ12" s="55"/>
      <c r="BAR12" s="55"/>
      <c r="BAS12" s="55"/>
      <c r="BAT12" s="55"/>
      <c r="BAU12" s="55"/>
      <c r="BAV12" s="55"/>
      <c r="BAW12" s="55"/>
      <c r="BAX12" s="55"/>
      <c r="BAY12" s="55"/>
      <c r="BAZ12" s="55"/>
      <c r="BBA12" s="55"/>
      <c r="BBB12" s="55"/>
      <c r="BBC12" s="55"/>
      <c r="BBD12" s="55"/>
      <c r="BBE12" s="55"/>
      <c r="BBF12" s="55"/>
      <c r="BBG12" s="55"/>
      <c r="BBH12" s="55"/>
      <c r="BBI12" s="55"/>
      <c r="BBJ12" s="55"/>
      <c r="BBK12" s="55"/>
      <c r="BBL12" s="55"/>
      <c r="BBM12" s="55"/>
      <c r="BBN12" s="55"/>
      <c r="BBO12" s="55"/>
      <c r="BBP12" s="55"/>
      <c r="BBQ12" s="55"/>
      <c r="BBR12" s="55"/>
      <c r="BBS12" s="55"/>
      <c r="BBT12" s="55"/>
      <c r="BBU12" s="55"/>
      <c r="BBV12" s="55"/>
      <c r="BBW12" s="55"/>
      <c r="BBX12" s="55"/>
      <c r="BBY12" s="55"/>
      <c r="BBZ12" s="55"/>
      <c r="BCA12" s="55"/>
      <c r="BCB12" s="55"/>
      <c r="BCC12" s="55"/>
      <c r="BCD12" s="55"/>
      <c r="BCE12" s="55"/>
      <c r="BCF12" s="55"/>
      <c r="BCG12" s="55"/>
      <c r="BCH12" s="55"/>
      <c r="BCI12" s="55"/>
      <c r="BCJ12" s="55"/>
      <c r="BCK12" s="55"/>
      <c r="BCL12" s="55"/>
      <c r="BCM12" s="55"/>
      <c r="BCN12" s="55"/>
      <c r="BCO12" s="55"/>
      <c r="BCP12" s="55"/>
      <c r="BCQ12" s="55"/>
      <c r="BCR12" s="55"/>
      <c r="BCS12" s="55"/>
      <c r="BCT12" s="55"/>
      <c r="BCU12" s="55"/>
      <c r="BCV12" s="55"/>
      <c r="BCW12" s="55"/>
      <c r="BCX12" s="55"/>
      <c r="BCY12" s="55"/>
      <c r="BCZ12" s="55"/>
      <c r="BDA12" s="55"/>
      <c r="BDB12" s="55"/>
      <c r="BDC12" s="55"/>
      <c r="BDD12" s="55"/>
      <c r="BDE12" s="55"/>
      <c r="BDF12" s="55"/>
      <c r="BDG12" s="55"/>
      <c r="BDH12" s="55"/>
      <c r="BDI12" s="55"/>
      <c r="BDJ12" s="55"/>
      <c r="BDK12" s="55"/>
      <c r="BDL12" s="55"/>
      <c r="BDM12" s="55"/>
      <c r="BDN12" s="55"/>
      <c r="BDO12" s="55"/>
      <c r="BDP12" s="55"/>
      <c r="BDQ12" s="55"/>
      <c r="BDR12" s="55"/>
      <c r="BDS12" s="55"/>
      <c r="BDT12" s="55"/>
      <c r="BDU12" s="55"/>
      <c r="BDV12" s="55"/>
      <c r="BDW12" s="55"/>
      <c r="BDX12" s="55"/>
      <c r="BDY12" s="55"/>
      <c r="BDZ12" s="55"/>
      <c r="BEA12" s="55"/>
      <c r="BEB12" s="55"/>
      <c r="BEC12" s="55"/>
      <c r="BED12" s="55"/>
      <c r="BEE12" s="55"/>
      <c r="BEF12" s="55"/>
      <c r="BEG12" s="55"/>
      <c r="BEH12" s="55"/>
      <c r="BEI12" s="55"/>
      <c r="BEJ12" s="55"/>
      <c r="BEK12" s="55"/>
      <c r="BEL12" s="55"/>
      <c r="BEM12" s="55"/>
      <c r="BEN12" s="55"/>
      <c r="BEO12" s="55"/>
      <c r="BEP12" s="55"/>
      <c r="BEQ12" s="55"/>
      <c r="BER12" s="55"/>
      <c r="BES12" s="55"/>
      <c r="BET12" s="55"/>
      <c r="BEU12" s="55"/>
      <c r="BEV12" s="55"/>
      <c r="BEW12" s="55"/>
      <c r="BEX12" s="55"/>
      <c r="BEY12" s="55"/>
      <c r="BEZ12" s="55"/>
      <c r="BFA12" s="55"/>
      <c r="BFB12" s="55"/>
      <c r="BFC12" s="55"/>
      <c r="BFD12" s="55"/>
      <c r="BFE12" s="55"/>
      <c r="BFF12" s="55"/>
      <c r="BFG12" s="55"/>
      <c r="BFH12" s="55"/>
      <c r="BFI12" s="55"/>
      <c r="BFJ12" s="55"/>
      <c r="BFK12" s="55"/>
      <c r="BFL12" s="55"/>
      <c r="BFM12" s="55"/>
      <c r="BFN12" s="55"/>
      <c r="BFO12" s="55"/>
      <c r="BFP12" s="55"/>
      <c r="BFQ12" s="55"/>
      <c r="BFR12" s="55"/>
      <c r="BFS12" s="55"/>
      <c r="BFT12" s="55"/>
      <c r="BFU12" s="55"/>
      <c r="BFV12" s="55"/>
      <c r="BFW12" s="55"/>
      <c r="BFX12" s="55"/>
      <c r="BFY12" s="55"/>
      <c r="BFZ12" s="55"/>
      <c r="BGA12" s="55"/>
      <c r="BGB12" s="55"/>
      <c r="BGC12" s="55"/>
      <c r="BGD12" s="55"/>
      <c r="BGE12" s="55"/>
      <c r="BGF12" s="55"/>
      <c r="BGG12" s="55"/>
      <c r="BGH12" s="55"/>
      <c r="BGI12" s="55"/>
      <c r="BGJ12" s="55"/>
      <c r="BGK12" s="55"/>
      <c r="BGL12" s="55"/>
      <c r="BGM12" s="55"/>
      <c r="BGN12" s="55"/>
      <c r="BGO12" s="55"/>
      <c r="BGP12" s="55"/>
      <c r="BGQ12" s="55"/>
      <c r="BGR12" s="55"/>
      <c r="BGS12" s="55"/>
      <c r="BGT12" s="55"/>
      <c r="BGU12" s="55"/>
      <c r="BGV12" s="55"/>
      <c r="BGW12" s="55"/>
      <c r="BGX12" s="55"/>
      <c r="BGY12" s="55"/>
      <c r="BGZ12" s="55"/>
      <c r="BHA12" s="55"/>
      <c r="BHB12" s="55"/>
      <c r="BHC12" s="55"/>
      <c r="BHD12" s="55"/>
      <c r="BHE12" s="55"/>
      <c r="BHF12" s="55"/>
      <c r="BHG12" s="55"/>
      <c r="BHH12" s="55"/>
      <c r="BHI12" s="55"/>
      <c r="BHJ12" s="55"/>
      <c r="BHK12" s="55"/>
      <c r="BHL12" s="55"/>
      <c r="BHM12" s="55"/>
      <c r="BHN12" s="55"/>
      <c r="BHO12" s="55"/>
      <c r="BHP12" s="55"/>
      <c r="BHQ12" s="55"/>
      <c r="BHR12" s="55"/>
      <c r="BHS12" s="55"/>
      <c r="BHT12" s="55"/>
      <c r="BHU12" s="55"/>
      <c r="BHV12" s="55"/>
      <c r="BHW12" s="55"/>
      <c r="BHX12" s="55"/>
      <c r="BHY12" s="55"/>
      <c r="BHZ12" s="55"/>
      <c r="BIA12" s="55"/>
      <c r="BIB12" s="55"/>
      <c r="BIC12" s="55"/>
      <c r="BID12" s="55"/>
      <c r="BIE12" s="55"/>
      <c r="BIF12" s="55"/>
      <c r="BIG12" s="55"/>
      <c r="BIH12" s="55"/>
      <c r="BII12" s="55"/>
      <c r="BIJ12" s="55"/>
      <c r="BIK12" s="55"/>
      <c r="BIL12" s="55"/>
      <c r="BIM12" s="55"/>
      <c r="BIN12" s="55"/>
      <c r="BIO12" s="55"/>
      <c r="BIP12" s="55"/>
      <c r="BIQ12" s="55"/>
      <c r="BIR12" s="55"/>
      <c r="BIS12" s="55"/>
      <c r="BIT12" s="55"/>
      <c r="BIU12" s="55"/>
      <c r="BIV12" s="55"/>
      <c r="BIW12" s="55"/>
      <c r="BIX12" s="55"/>
      <c r="BIY12" s="55"/>
      <c r="BIZ12" s="55"/>
      <c r="BJA12" s="55"/>
      <c r="BJB12" s="55"/>
      <c r="BJC12" s="55"/>
      <c r="BJD12" s="55"/>
      <c r="BJE12" s="55"/>
      <c r="BJF12" s="55"/>
      <c r="BJG12" s="55"/>
      <c r="BJH12" s="55"/>
      <c r="BJI12" s="55"/>
      <c r="BJJ12" s="55"/>
      <c r="BJK12" s="55"/>
      <c r="BJL12" s="55"/>
      <c r="BJM12" s="55"/>
      <c r="BJN12" s="55"/>
      <c r="BJO12" s="55"/>
      <c r="BJP12" s="55"/>
      <c r="BJQ12" s="55"/>
      <c r="BJR12" s="55"/>
      <c r="BJS12" s="55"/>
      <c r="BJT12" s="55"/>
      <c r="BJU12" s="55"/>
      <c r="BJV12" s="55"/>
      <c r="BJW12" s="55"/>
      <c r="BJX12" s="55"/>
      <c r="BJY12" s="55"/>
      <c r="BJZ12" s="55"/>
      <c r="BKA12" s="55"/>
      <c r="BKB12" s="55"/>
      <c r="BKC12" s="55"/>
      <c r="BKD12" s="55"/>
      <c r="BKE12" s="55"/>
      <c r="BKF12" s="55"/>
      <c r="BKG12" s="55"/>
      <c r="BKH12" s="55"/>
      <c r="BKI12" s="55"/>
      <c r="BKJ12" s="55"/>
      <c r="BKK12" s="55"/>
      <c r="BKL12" s="55"/>
      <c r="BKM12" s="55"/>
      <c r="BKN12" s="55"/>
      <c r="BKO12" s="55"/>
      <c r="BKP12" s="55"/>
      <c r="BKQ12" s="55"/>
      <c r="BKR12" s="55"/>
      <c r="BKS12" s="55"/>
      <c r="BKT12" s="55"/>
      <c r="BKU12" s="55"/>
      <c r="BKV12" s="55"/>
      <c r="BKW12" s="55"/>
      <c r="BKX12" s="55"/>
      <c r="BKY12" s="55"/>
      <c r="BKZ12" s="55"/>
      <c r="BLA12" s="55"/>
      <c r="BLB12" s="55"/>
      <c r="BLC12" s="55"/>
      <c r="BLD12" s="55"/>
      <c r="BLE12" s="55"/>
      <c r="BLF12" s="55"/>
      <c r="BLG12" s="55"/>
      <c r="BLH12" s="55"/>
      <c r="BLI12" s="55"/>
      <c r="BLJ12" s="55"/>
      <c r="BLK12" s="55"/>
      <c r="BLL12" s="55"/>
      <c r="BLM12" s="55"/>
      <c r="BLN12" s="55"/>
      <c r="BLO12" s="55"/>
      <c r="BLP12" s="55"/>
      <c r="BLQ12" s="55"/>
      <c r="BLR12" s="55"/>
      <c r="BLS12" s="55"/>
      <c r="BLT12" s="55"/>
      <c r="BLU12" s="55"/>
      <c r="BLV12" s="55"/>
      <c r="BLW12" s="55"/>
      <c r="BLX12" s="55"/>
      <c r="BLY12" s="55"/>
      <c r="BLZ12" s="55"/>
      <c r="BMA12" s="55"/>
      <c r="BMB12" s="55"/>
      <c r="BMC12" s="55"/>
      <c r="BMD12" s="55"/>
      <c r="BME12" s="55"/>
      <c r="BMF12" s="55"/>
      <c r="BMG12" s="55"/>
      <c r="BMH12" s="55"/>
      <c r="BMI12" s="55"/>
      <c r="BMJ12" s="55"/>
      <c r="BMK12" s="55"/>
      <c r="BML12" s="55"/>
      <c r="BMM12" s="55"/>
      <c r="BMN12" s="55"/>
      <c r="BMO12" s="55"/>
      <c r="BMP12" s="55"/>
      <c r="BMQ12" s="55"/>
      <c r="BMR12" s="55"/>
      <c r="BMS12" s="55"/>
      <c r="BMT12" s="55"/>
      <c r="BMU12" s="55"/>
      <c r="BMV12" s="55"/>
      <c r="BMW12" s="55"/>
      <c r="BMX12" s="55"/>
      <c r="BMY12" s="55"/>
      <c r="BMZ12" s="55"/>
      <c r="BNA12" s="55"/>
      <c r="BNB12" s="55"/>
      <c r="BNC12" s="55"/>
      <c r="BND12" s="55"/>
      <c r="BNE12" s="55"/>
      <c r="BNF12" s="55"/>
      <c r="BNG12" s="55"/>
      <c r="BNH12" s="55"/>
      <c r="BNI12" s="55"/>
      <c r="BNJ12" s="55"/>
      <c r="BNK12" s="55"/>
      <c r="BNL12" s="55"/>
      <c r="BNM12" s="55"/>
      <c r="BNN12" s="55"/>
      <c r="BNO12" s="55"/>
      <c r="BNP12" s="55"/>
      <c r="BNQ12" s="55"/>
      <c r="BNR12" s="55"/>
      <c r="BNS12" s="55"/>
      <c r="BNT12" s="55"/>
      <c r="BNU12" s="55"/>
      <c r="BNV12" s="55"/>
      <c r="BNW12" s="55"/>
      <c r="BNX12" s="55"/>
      <c r="BNY12" s="55"/>
      <c r="BNZ12" s="55"/>
      <c r="BOA12" s="55"/>
      <c r="BOB12" s="55"/>
      <c r="BOC12" s="55"/>
      <c r="BOD12" s="55"/>
      <c r="BOE12" s="55"/>
      <c r="BOF12" s="55"/>
      <c r="BOG12" s="55"/>
      <c r="BOH12" s="55"/>
      <c r="BOI12" s="55"/>
      <c r="BOJ12" s="55"/>
      <c r="BOK12" s="55"/>
      <c r="BOL12" s="55"/>
      <c r="BOM12" s="55"/>
      <c r="BON12" s="55"/>
      <c r="BOO12" s="55"/>
      <c r="BOP12" s="55"/>
      <c r="BOQ12" s="55"/>
      <c r="BOR12" s="55"/>
      <c r="BOS12" s="55"/>
      <c r="BOT12" s="55"/>
      <c r="BOU12" s="55"/>
      <c r="BOV12" s="55"/>
      <c r="BOW12" s="55"/>
      <c r="BOX12" s="55"/>
      <c r="BOY12" s="55"/>
      <c r="BOZ12" s="55"/>
      <c r="BPA12" s="55"/>
      <c r="BPB12" s="55"/>
      <c r="BPC12" s="55"/>
      <c r="BPD12" s="55"/>
      <c r="BPE12" s="55"/>
      <c r="BPF12" s="55"/>
      <c r="BPG12" s="55"/>
      <c r="BPH12" s="55"/>
      <c r="BPI12" s="55"/>
      <c r="BPJ12" s="55"/>
      <c r="BPK12" s="55"/>
      <c r="BPL12" s="55"/>
      <c r="BPM12" s="55"/>
      <c r="BPN12" s="55"/>
      <c r="BPO12" s="55"/>
      <c r="BPP12" s="55"/>
      <c r="BPQ12" s="55"/>
      <c r="BPR12" s="55"/>
      <c r="BPS12" s="55"/>
      <c r="BPT12" s="55"/>
      <c r="BPU12" s="55"/>
      <c r="BPV12" s="55"/>
      <c r="BPW12" s="55"/>
      <c r="BPX12" s="55"/>
      <c r="BPY12" s="55"/>
      <c r="BPZ12" s="55"/>
      <c r="BQA12" s="55"/>
      <c r="BQB12" s="55"/>
      <c r="BQC12" s="55"/>
      <c r="BQD12" s="55"/>
      <c r="BQE12" s="55"/>
      <c r="BQF12" s="55"/>
      <c r="BQG12" s="55"/>
      <c r="BQH12" s="55"/>
      <c r="BQI12" s="55"/>
      <c r="BQJ12" s="55"/>
      <c r="BQK12" s="55"/>
      <c r="BQL12" s="55"/>
      <c r="BQM12" s="55"/>
      <c r="BQN12" s="55"/>
      <c r="BQO12" s="55"/>
      <c r="BQP12" s="55"/>
      <c r="BQQ12" s="55"/>
      <c r="BQR12" s="55"/>
      <c r="BQS12" s="55"/>
      <c r="BQT12" s="55"/>
      <c r="BQU12" s="55"/>
      <c r="BQV12" s="55"/>
      <c r="BQW12" s="55"/>
      <c r="BQX12" s="55"/>
      <c r="BQY12" s="55"/>
      <c r="BQZ12" s="55"/>
      <c r="BRA12" s="55"/>
      <c r="BRB12" s="55"/>
      <c r="BRC12" s="55"/>
      <c r="BRD12" s="55"/>
      <c r="BRE12" s="55"/>
      <c r="BRF12" s="55"/>
      <c r="BRG12" s="55"/>
      <c r="BRH12" s="55"/>
      <c r="BRI12" s="55"/>
      <c r="BRJ12" s="55"/>
      <c r="BRK12" s="55"/>
      <c r="BRL12" s="55"/>
      <c r="BRM12" s="55"/>
      <c r="BRN12" s="55"/>
      <c r="BRO12" s="55"/>
      <c r="BRP12" s="55"/>
      <c r="BRQ12" s="55"/>
      <c r="BRR12" s="55"/>
      <c r="BRS12" s="55"/>
      <c r="BRT12" s="55"/>
      <c r="BRU12" s="55"/>
      <c r="BRV12" s="55"/>
      <c r="BRW12" s="55"/>
      <c r="BRX12" s="55"/>
      <c r="BRY12" s="55"/>
      <c r="BRZ12" s="55"/>
      <c r="BSA12" s="55"/>
      <c r="BSB12" s="55"/>
      <c r="BSC12" s="55"/>
      <c r="BSD12" s="55"/>
      <c r="BSE12" s="55"/>
      <c r="BSF12" s="55"/>
      <c r="BSG12" s="55"/>
      <c r="BSH12" s="55"/>
      <c r="BSI12" s="55"/>
      <c r="BSJ12" s="55"/>
      <c r="BSK12" s="55"/>
      <c r="BSL12" s="55"/>
      <c r="BSM12" s="55"/>
      <c r="BSN12" s="55"/>
      <c r="BSO12" s="55"/>
      <c r="BSP12" s="55"/>
      <c r="BSQ12" s="55"/>
      <c r="BSR12" s="55"/>
      <c r="BSS12" s="55"/>
      <c r="BST12" s="55"/>
      <c r="BSU12" s="55"/>
      <c r="BSV12" s="55"/>
      <c r="BSW12" s="55"/>
      <c r="BSX12" s="55"/>
      <c r="BSY12" s="55"/>
      <c r="BSZ12" s="55"/>
      <c r="BTA12" s="55"/>
      <c r="BTB12" s="55"/>
      <c r="BTC12" s="55"/>
      <c r="BTD12" s="55"/>
      <c r="BTE12" s="55"/>
      <c r="BTF12" s="55"/>
      <c r="BTG12" s="55"/>
      <c r="BTH12" s="55"/>
      <c r="BTI12" s="55"/>
      <c r="BTJ12" s="55"/>
      <c r="BTK12" s="55"/>
      <c r="BTL12" s="55"/>
      <c r="BTM12" s="55"/>
      <c r="BTN12" s="55"/>
      <c r="BTO12" s="55"/>
      <c r="BTP12" s="55"/>
      <c r="BTQ12" s="55"/>
      <c r="BTR12" s="55"/>
      <c r="BTS12" s="55"/>
      <c r="BTT12" s="55"/>
      <c r="BTU12" s="55"/>
      <c r="BTV12" s="55"/>
      <c r="BTW12" s="55"/>
      <c r="BTX12" s="55"/>
      <c r="BTY12" s="55"/>
      <c r="BTZ12" s="55"/>
      <c r="BUA12" s="55"/>
      <c r="BUB12" s="55"/>
      <c r="BUC12" s="55"/>
      <c r="BUD12" s="55"/>
      <c r="BUE12" s="55"/>
      <c r="BUF12" s="55"/>
      <c r="BUG12" s="55"/>
      <c r="BUH12" s="55"/>
      <c r="BUI12" s="55"/>
      <c r="BUJ12" s="55"/>
      <c r="BUK12" s="55"/>
      <c r="BUL12" s="55"/>
      <c r="BUM12" s="55"/>
      <c r="BUN12" s="55"/>
      <c r="BUO12" s="55"/>
      <c r="BUP12" s="55"/>
      <c r="BUQ12" s="55"/>
      <c r="BUR12" s="55"/>
      <c r="BUS12" s="55"/>
      <c r="BUT12" s="55"/>
      <c r="BUU12" s="55"/>
      <c r="BUV12" s="55"/>
      <c r="BUW12" s="55"/>
      <c r="BUX12" s="55"/>
      <c r="BUY12" s="55"/>
      <c r="BUZ12" s="55"/>
      <c r="BVA12" s="55"/>
      <c r="BVB12" s="55"/>
      <c r="BVC12" s="55"/>
      <c r="BVD12" s="55"/>
      <c r="BVE12" s="55"/>
      <c r="BVF12" s="55"/>
      <c r="BVG12" s="55"/>
      <c r="BVH12" s="55"/>
      <c r="BVI12" s="55"/>
      <c r="BVJ12" s="55"/>
      <c r="BVK12" s="55"/>
      <c r="BVL12" s="55"/>
      <c r="BVM12" s="55"/>
      <c r="BVN12" s="55"/>
    </row>
    <row r="13" spans="1:1938" s="51" customFormat="1" ht="12.6" customHeight="1">
      <c r="A13" s="65"/>
      <c r="B13" s="181">
        <v>5</v>
      </c>
      <c r="C13" s="182" t="s">
        <v>96</v>
      </c>
      <c r="D13" s="182" t="s">
        <v>238</v>
      </c>
      <c r="E13" s="182" t="s">
        <v>347</v>
      </c>
      <c r="F13" s="181" t="s">
        <v>48</v>
      </c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5"/>
      <c r="IM13" s="55"/>
      <c r="IN13" s="55"/>
      <c r="IO13" s="55"/>
      <c r="IP13" s="55"/>
      <c r="IQ13" s="55"/>
      <c r="IR13" s="55"/>
      <c r="IS13" s="55"/>
      <c r="IT13" s="55"/>
      <c r="IU13" s="55"/>
      <c r="IV13" s="55"/>
      <c r="IW13" s="55"/>
      <c r="IX13" s="55"/>
      <c r="IY13" s="55"/>
      <c r="IZ13" s="55"/>
      <c r="JA13" s="55"/>
      <c r="JB13" s="55"/>
      <c r="JC13" s="55"/>
      <c r="JD13" s="55"/>
      <c r="JE13" s="55"/>
      <c r="JF13" s="55"/>
      <c r="JG13" s="55"/>
      <c r="JH13" s="55"/>
      <c r="JI13" s="55"/>
      <c r="JJ13" s="55"/>
      <c r="JK13" s="55"/>
      <c r="JL13" s="55"/>
      <c r="JM13" s="55"/>
      <c r="JN13" s="55"/>
      <c r="JO13" s="55"/>
      <c r="JP13" s="55"/>
      <c r="JQ13" s="55"/>
      <c r="JR13" s="55"/>
      <c r="JS13" s="55"/>
      <c r="JT13" s="55"/>
      <c r="JU13" s="55"/>
      <c r="JV13" s="55"/>
      <c r="JW13" s="55"/>
      <c r="JX13" s="55"/>
      <c r="JY13" s="55"/>
      <c r="JZ13" s="55"/>
      <c r="KA13" s="55"/>
      <c r="KB13" s="55"/>
      <c r="KC13" s="55"/>
      <c r="KD13" s="55"/>
      <c r="KE13" s="55"/>
      <c r="KF13" s="55"/>
      <c r="KG13" s="55"/>
      <c r="KH13" s="55"/>
      <c r="KI13" s="55"/>
      <c r="KJ13" s="55"/>
      <c r="KK13" s="55"/>
      <c r="KL13" s="55"/>
      <c r="KM13" s="55"/>
      <c r="KN13" s="55"/>
      <c r="KO13" s="55"/>
      <c r="KP13" s="55"/>
      <c r="KQ13" s="55"/>
      <c r="KR13" s="55"/>
      <c r="KS13" s="55"/>
      <c r="KT13" s="55"/>
      <c r="KU13" s="55"/>
      <c r="KV13" s="55"/>
      <c r="KW13" s="55"/>
      <c r="KX13" s="55"/>
      <c r="KY13" s="55"/>
      <c r="KZ13" s="55"/>
      <c r="LA13" s="55"/>
      <c r="LB13" s="55"/>
      <c r="LC13" s="55"/>
      <c r="LD13" s="55"/>
      <c r="LE13" s="55"/>
      <c r="LF13" s="55"/>
      <c r="LG13" s="55"/>
      <c r="LH13" s="55"/>
      <c r="LI13" s="55"/>
      <c r="LJ13" s="55"/>
      <c r="LK13" s="55"/>
      <c r="LL13" s="55"/>
      <c r="LM13" s="55"/>
      <c r="LN13" s="55"/>
      <c r="LO13" s="55"/>
      <c r="LP13" s="55"/>
      <c r="LQ13" s="55"/>
      <c r="LR13" s="55"/>
      <c r="LS13" s="55"/>
      <c r="LT13" s="55"/>
      <c r="LU13" s="55"/>
      <c r="LV13" s="55"/>
      <c r="LW13" s="55"/>
      <c r="LX13" s="55"/>
      <c r="LY13" s="55"/>
      <c r="LZ13" s="55"/>
      <c r="MA13" s="55"/>
      <c r="MB13" s="55"/>
      <c r="MC13" s="55"/>
      <c r="MD13" s="55"/>
      <c r="ME13" s="55"/>
      <c r="MF13" s="55"/>
      <c r="MG13" s="55"/>
      <c r="MH13" s="55"/>
      <c r="MI13" s="55"/>
      <c r="MJ13" s="55"/>
      <c r="MK13" s="55"/>
      <c r="ML13" s="55"/>
      <c r="MM13" s="55"/>
      <c r="MN13" s="55"/>
      <c r="MO13" s="55"/>
      <c r="MP13" s="55"/>
      <c r="MQ13" s="55"/>
      <c r="MR13" s="55"/>
      <c r="MS13" s="55"/>
      <c r="MT13" s="55"/>
      <c r="MU13" s="55"/>
      <c r="MV13" s="55"/>
      <c r="MW13" s="55"/>
      <c r="MX13" s="55"/>
      <c r="MY13" s="55"/>
      <c r="MZ13" s="55"/>
      <c r="NA13" s="55"/>
      <c r="NB13" s="55"/>
      <c r="NC13" s="55"/>
      <c r="ND13" s="55"/>
      <c r="NE13" s="55"/>
      <c r="NF13" s="55"/>
      <c r="NG13" s="55"/>
      <c r="NH13" s="55"/>
      <c r="NI13" s="55"/>
      <c r="NJ13" s="55"/>
      <c r="NK13" s="55"/>
      <c r="NL13" s="55"/>
      <c r="NM13" s="55"/>
      <c r="NN13" s="55"/>
      <c r="NO13" s="55"/>
      <c r="NP13" s="55"/>
      <c r="NQ13" s="55"/>
      <c r="NR13" s="55"/>
      <c r="NS13" s="55"/>
      <c r="NT13" s="55"/>
      <c r="NU13" s="55"/>
      <c r="NV13" s="55"/>
      <c r="NW13" s="55"/>
      <c r="NX13" s="55"/>
      <c r="NY13" s="55"/>
      <c r="NZ13" s="55"/>
      <c r="OA13" s="55"/>
      <c r="OB13" s="55"/>
      <c r="OC13" s="55"/>
      <c r="OD13" s="55"/>
      <c r="OE13" s="55"/>
      <c r="OF13" s="55"/>
      <c r="OG13" s="55"/>
      <c r="OH13" s="55"/>
      <c r="OI13" s="55"/>
      <c r="OJ13" s="55"/>
      <c r="OK13" s="55"/>
      <c r="OL13" s="55"/>
      <c r="OM13" s="55"/>
      <c r="ON13" s="55"/>
      <c r="OO13" s="55"/>
      <c r="OP13" s="55"/>
      <c r="OQ13" s="55"/>
      <c r="OR13" s="55"/>
      <c r="OS13" s="55"/>
      <c r="OT13" s="55"/>
      <c r="OU13" s="55"/>
      <c r="OV13" s="55"/>
      <c r="OW13" s="55"/>
      <c r="OX13" s="55"/>
      <c r="OY13" s="55"/>
      <c r="OZ13" s="55"/>
      <c r="PA13" s="55"/>
      <c r="PB13" s="55"/>
      <c r="PC13" s="55"/>
      <c r="PD13" s="55"/>
      <c r="PE13" s="55"/>
      <c r="PF13" s="55"/>
      <c r="PG13" s="55"/>
      <c r="PH13" s="55"/>
      <c r="PI13" s="55"/>
      <c r="PJ13" s="55"/>
      <c r="PK13" s="55"/>
      <c r="PL13" s="55"/>
      <c r="PM13" s="55"/>
      <c r="PN13" s="55"/>
      <c r="PO13" s="55"/>
      <c r="PP13" s="55"/>
      <c r="PQ13" s="55"/>
      <c r="PR13" s="55"/>
      <c r="PS13" s="55"/>
      <c r="PT13" s="55"/>
      <c r="PU13" s="55"/>
      <c r="PV13" s="55"/>
      <c r="PW13" s="55"/>
      <c r="PX13" s="55"/>
      <c r="PY13" s="55"/>
      <c r="PZ13" s="55"/>
      <c r="QA13" s="55"/>
      <c r="QB13" s="55"/>
      <c r="QC13" s="55"/>
      <c r="QD13" s="55"/>
      <c r="QE13" s="55"/>
      <c r="QF13" s="55"/>
      <c r="QG13" s="55"/>
      <c r="QH13" s="55"/>
      <c r="QI13" s="55"/>
      <c r="QJ13" s="55"/>
      <c r="QK13" s="55"/>
      <c r="QL13" s="55"/>
      <c r="QM13" s="55"/>
      <c r="QN13" s="55"/>
      <c r="QO13" s="55"/>
      <c r="QP13" s="55"/>
      <c r="QQ13" s="55"/>
      <c r="QR13" s="55"/>
      <c r="QS13" s="55"/>
      <c r="QT13" s="55"/>
      <c r="QU13" s="55"/>
      <c r="QV13" s="55"/>
      <c r="QW13" s="55"/>
      <c r="QX13" s="55"/>
      <c r="QY13" s="55"/>
      <c r="QZ13" s="55"/>
      <c r="RA13" s="55"/>
      <c r="RB13" s="55"/>
      <c r="RC13" s="55"/>
      <c r="RD13" s="55"/>
      <c r="RE13" s="55"/>
      <c r="RF13" s="55"/>
      <c r="RG13" s="55"/>
      <c r="RH13" s="55"/>
      <c r="RI13" s="55"/>
      <c r="RJ13" s="55"/>
      <c r="RK13" s="55"/>
      <c r="RL13" s="55"/>
      <c r="RM13" s="55"/>
      <c r="RN13" s="55"/>
      <c r="RO13" s="55"/>
      <c r="RP13" s="55"/>
      <c r="RQ13" s="55"/>
      <c r="RR13" s="55"/>
      <c r="RS13" s="55"/>
      <c r="RT13" s="55"/>
      <c r="RU13" s="55"/>
      <c r="RV13" s="55"/>
      <c r="RW13" s="55"/>
      <c r="RX13" s="55"/>
      <c r="RY13" s="55"/>
      <c r="RZ13" s="55"/>
      <c r="SA13" s="55"/>
      <c r="SB13" s="55"/>
      <c r="SC13" s="55"/>
      <c r="SD13" s="55"/>
      <c r="SE13" s="55"/>
      <c r="SF13" s="55"/>
      <c r="SG13" s="55"/>
      <c r="SH13" s="55"/>
      <c r="SI13" s="55"/>
      <c r="SJ13" s="55"/>
      <c r="SK13" s="55"/>
      <c r="SL13" s="55"/>
      <c r="SM13" s="55"/>
      <c r="SN13" s="55"/>
      <c r="SO13" s="55"/>
      <c r="SP13" s="55"/>
      <c r="SQ13" s="55"/>
      <c r="SR13" s="55"/>
      <c r="SS13" s="55"/>
      <c r="ST13" s="55"/>
      <c r="SU13" s="55"/>
      <c r="SV13" s="55"/>
      <c r="SW13" s="55"/>
      <c r="SX13" s="55"/>
      <c r="SY13" s="55"/>
      <c r="SZ13" s="55"/>
      <c r="TA13" s="55"/>
      <c r="TB13" s="55"/>
      <c r="TC13" s="55"/>
      <c r="TD13" s="55"/>
      <c r="TE13" s="55"/>
      <c r="TF13" s="55"/>
      <c r="TG13" s="55"/>
      <c r="TH13" s="55"/>
      <c r="TI13" s="55"/>
      <c r="TJ13" s="55"/>
      <c r="TK13" s="55"/>
      <c r="TL13" s="55"/>
      <c r="TM13" s="55"/>
      <c r="TN13" s="55"/>
      <c r="TO13" s="55"/>
      <c r="TP13" s="55"/>
      <c r="TQ13" s="55"/>
      <c r="TR13" s="55"/>
      <c r="TS13" s="55"/>
      <c r="TT13" s="55"/>
      <c r="TU13" s="55"/>
      <c r="TV13" s="55"/>
      <c r="TW13" s="55"/>
      <c r="TX13" s="55"/>
      <c r="TY13" s="55"/>
      <c r="TZ13" s="55"/>
      <c r="UA13" s="55"/>
      <c r="UB13" s="55"/>
      <c r="UC13" s="55"/>
      <c r="UD13" s="55"/>
      <c r="UE13" s="55"/>
      <c r="UF13" s="55"/>
      <c r="UG13" s="55"/>
      <c r="UH13" s="55"/>
      <c r="UI13" s="55"/>
      <c r="UJ13" s="55"/>
      <c r="UK13" s="55"/>
      <c r="UL13" s="55"/>
      <c r="UM13" s="55"/>
      <c r="UN13" s="55"/>
      <c r="UO13" s="55"/>
      <c r="UP13" s="55"/>
      <c r="UQ13" s="55"/>
      <c r="UR13" s="55"/>
      <c r="US13" s="55"/>
      <c r="UT13" s="55"/>
      <c r="UU13" s="55"/>
      <c r="UV13" s="55"/>
      <c r="UW13" s="55"/>
      <c r="UX13" s="55"/>
      <c r="UY13" s="55"/>
      <c r="UZ13" s="55"/>
      <c r="VA13" s="55"/>
      <c r="VB13" s="55"/>
      <c r="VC13" s="55"/>
      <c r="VD13" s="55"/>
      <c r="VE13" s="55"/>
      <c r="VF13" s="55"/>
      <c r="VG13" s="55"/>
      <c r="VH13" s="55"/>
      <c r="VI13" s="55"/>
      <c r="VJ13" s="55"/>
      <c r="VK13" s="55"/>
      <c r="VL13" s="55"/>
      <c r="VM13" s="55"/>
      <c r="VN13" s="55"/>
      <c r="VO13" s="55"/>
      <c r="VP13" s="55"/>
      <c r="VQ13" s="55"/>
      <c r="VR13" s="55"/>
      <c r="VS13" s="55"/>
      <c r="VT13" s="55"/>
      <c r="VU13" s="55"/>
      <c r="VV13" s="55"/>
      <c r="VW13" s="55"/>
      <c r="VX13" s="55"/>
      <c r="VY13" s="55"/>
      <c r="VZ13" s="55"/>
      <c r="WA13" s="55"/>
      <c r="WB13" s="55"/>
      <c r="WC13" s="55"/>
      <c r="WD13" s="55"/>
      <c r="WE13" s="55"/>
      <c r="WF13" s="55"/>
      <c r="WG13" s="55"/>
      <c r="WH13" s="55"/>
      <c r="WI13" s="55"/>
      <c r="WJ13" s="55"/>
      <c r="WK13" s="55"/>
      <c r="WL13" s="55"/>
      <c r="WM13" s="55"/>
      <c r="WN13" s="55"/>
      <c r="WO13" s="55"/>
      <c r="WP13" s="55"/>
      <c r="WQ13" s="55"/>
      <c r="WR13" s="55"/>
      <c r="WS13" s="55"/>
      <c r="WT13" s="55"/>
      <c r="WU13" s="55"/>
      <c r="WV13" s="55"/>
      <c r="WW13" s="55"/>
      <c r="WX13" s="55"/>
      <c r="WY13" s="55"/>
      <c r="WZ13" s="55"/>
      <c r="XA13" s="55"/>
      <c r="XB13" s="55"/>
      <c r="XC13" s="55"/>
      <c r="XD13" s="55"/>
      <c r="XE13" s="55"/>
      <c r="XF13" s="55"/>
      <c r="XG13" s="55"/>
      <c r="XH13" s="55"/>
      <c r="XI13" s="55"/>
      <c r="XJ13" s="55"/>
      <c r="XK13" s="55"/>
      <c r="XL13" s="55"/>
      <c r="XM13" s="55"/>
      <c r="XN13" s="55"/>
      <c r="XO13" s="55"/>
      <c r="XP13" s="55"/>
      <c r="XQ13" s="55"/>
      <c r="XR13" s="55"/>
      <c r="XS13" s="55"/>
      <c r="XT13" s="55"/>
      <c r="XU13" s="55"/>
      <c r="XV13" s="55"/>
      <c r="XW13" s="55"/>
      <c r="XX13" s="55"/>
      <c r="XY13" s="55"/>
      <c r="XZ13" s="55"/>
      <c r="YA13" s="55"/>
      <c r="YB13" s="55"/>
      <c r="YC13" s="55"/>
      <c r="YD13" s="55"/>
      <c r="YE13" s="55"/>
      <c r="YF13" s="55"/>
      <c r="YG13" s="55"/>
      <c r="YH13" s="55"/>
      <c r="YI13" s="55"/>
      <c r="YJ13" s="55"/>
      <c r="YK13" s="55"/>
      <c r="YL13" s="55"/>
      <c r="YM13" s="55"/>
      <c r="YN13" s="55"/>
      <c r="YO13" s="55"/>
      <c r="YP13" s="55"/>
      <c r="YQ13" s="55"/>
      <c r="YR13" s="55"/>
      <c r="YS13" s="55"/>
      <c r="YT13" s="55"/>
      <c r="YU13" s="55"/>
      <c r="YV13" s="55"/>
      <c r="YW13" s="55"/>
      <c r="YX13" s="55"/>
      <c r="YY13" s="55"/>
      <c r="YZ13" s="55"/>
      <c r="ZA13" s="55"/>
      <c r="ZB13" s="55"/>
      <c r="ZC13" s="55"/>
      <c r="ZD13" s="55"/>
      <c r="ZE13" s="55"/>
      <c r="ZF13" s="55"/>
      <c r="ZG13" s="55"/>
      <c r="ZH13" s="55"/>
      <c r="ZI13" s="55"/>
      <c r="ZJ13" s="55"/>
      <c r="ZK13" s="55"/>
      <c r="ZL13" s="55"/>
      <c r="ZM13" s="55"/>
      <c r="ZN13" s="55"/>
      <c r="ZO13" s="55"/>
      <c r="ZP13" s="55"/>
      <c r="ZQ13" s="55"/>
      <c r="ZR13" s="55"/>
      <c r="ZS13" s="55"/>
      <c r="ZT13" s="55"/>
      <c r="ZU13" s="55"/>
      <c r="ZV13" s="55"/>
      <c r="ZW13" s="55"/>
      <c r="ZX13" s="55"/>
      <c r="ZY13" s="55"/>
      <c r="ZZ13" s="55"/>
      <c r="AAA13" s="55"/>
      <c r="AAB13" s="55"/>
      <c r="AAC13" s="55"/>
      <c r="AAD13" s="55"/>
      <c r="AAE13" s="55"/>
      <c r="AAF13" s="55"/>
      <c r="AAG13" s="55"/>
      <c r="AAH13" s="55"/>
      <c r="AAI13" s="55"/>
      <c r="AAJ13" s="55"/>
      <c r="AAK13" s="55"/>
      <c r="AAL13" s="55"/>
      <c r="AAM13" s="55"/>
      <c r="AAN13" s="55"/>
      <c r="AAO13" s="55"/>
      <c r="AAP13" s="55"/>
      <c r="AAQ13" s="55"/>
      <c r="AAR13" s="55"/>
      <c r="AAS13" s="55"/>
      <c r="AAT13" s="55"/>
      <c r="AAU13" s="55"/>
      <c r="AAV13" s="55"/>
      <c r="AAW13" s="55"/>
      <c r="AAX13" s="55"/>
      <c r="AAY13" s="55"/>
      <c r="AAZ13" s="55"/>
      <c r="ABA13" s="55"/>
      <c r="ABB13" s="55"/>
      <c r="ABC13" s="55"/>
      <c r="ABD13" s="55"/>
      <c r="ABE13" s="55"/>
      <c r="ABF13" s="55"/>
      <c r="ABG13" s="55"/>
      <c r="ABH13" s="55"/>
      <c r="ABI13" s="55"/>
      <c r="ABJ13" s="55"/>
      <c r="ABK13" s="55"/>
      <c r="ABL13" s="55"/>
      <c r="ABM13" s="55"/>
      <c r="ABN13" s="55"/>
      <c r="ABO13" s="55"/>
      <c r="ABP13" s="55"/>
      <c r="ABQ13" s="55"/>
      <c r="ABR13" s="55"/>
      <c r="ABS13" s="55"/>
      <c r="ABT13" s="55"/>
      <c r="ABU13" s="55"/>
      <c r="ABV13" s="55"/>
      <c r="ABW13" s="55"/>
      <c r="ABX13" s="55"/>
      <c r="ABY13" s="55"/>
      <c r="ABZ13" s="55"/>
      <c r="ACA13" s="55"/>
      <c r="ACB13" s="55"/>
      <c r="ACC13" s="55"/>
      <c r="ACD13" s="55"/>
      <c r="ACE13" s="55"/>
      <c r="ACF13" s="55"/>
      <c r="ACG13" s="55"/>
      <c r="ACH13" s="55"/>
      <c r="ACI13" s="55"/>
      <c r="ACJ13" s="55"/>
      <c r="ACK13" s="55"/>
      <c r="ACL13" s="55"/>
      <c r="ACM13" s="55"/>
      <c r="ACN13" s="55"/>
      <c r="ACO13" s="55"/>
      <c r="ACP13" s="55"/>
      <c r="ACQ13" s="55"/>
      <c r="ACR13" s="55"/>
      <c r="ACS13" s="55"/>
      <c r="ACT13" s="55"/>
      <c r="ACU13" s="55"/>
      <c r="ACV13" s="55"/>
      <c r="ACW13" s="55"/>
      <c r="ACX13" s="55"/>
      <c r="ACY13" s="55"/>
      <c r="ACZ13" s="55"/>
      <c r="ADA13" s="55"/>
      <c r="ADB13" s="55"/>
      <c r="ADC13" s="55"/>
      <c r="ADD13" s="55"/>
      <c r="ADE13" s="55"/>
      <c r="ADF13" s="55"/>
      <c r="ADG13" s="55"/>
      <c r="ADH13" s="55"/>
      <c r="ADI13" s="55"/>
      <c r="ADJ13" s="55"/>
      <c r="ADK13" s="55"/>
      <c r="ADL13" s="55"/>
      <c r="ADM13" s="55"/>
      <c r="ADN13" s="55"/>
      <c r="ADO13" s="55"/>
      <c r="ADP13" s="55"/>
      <c r="ADQ13" s="55"/>
      <c r="ADR13" s="55"/>
      <c r="ADS13" s="55"/>
      <c r="ADT13" s="55"/>
      <c r="ADU13" s="55"/>
      <c r="ADV13" s="55"/>
      <c r="ADW13" s="55"/>
      <c r="ADX13" s="55"/>
      <c r="ADY13" s="55"/>
      <c r="ADZ13" s="55"/>
      <c r="AEA13" s="55"/>
      <c r="AEB13" s="55"/>
      <c r="AEC13" s="55"/>
      <c r="AED13" s="55"/>
      <c r="AEE13" s="55"/>
      <c r="AEF13" s="55"/>
      <c r="AEG13" s="55"/>
      <c r="AEH13" s="55"/>
      <c r="AEI13" s="55"/>
      <c r="AEJ13" s="55"/>
      <c r="AEK13" s="55"/>
      <c r="AEL13" s="55"/>
      <c r="AEM13" s="55"/>
      <c r="AEN13" s="55"/>
      <c r="AEO13" s="55"/>
      <c r="AEP13" s="55"/>
      <c r="AEQ13" s="55"/>
      <c r="AER13" s="55"/>
      <c r="AES13" s="55"/>
      <c r="AET13" s="55"/>
      <c r="AEU13" s="55"/>
      <c r="AEV13" s="55"/>
      <c r="AEW13" s="55"/>
      <c r="AEX13" s="55"/>
      <c r="AEY13" s="55"/>
      <c r="AEZ13" s="55"/>
      <c r="AFA13" s="55"/>
      <c r="AFB13" s="55"/>
      <c r="AFC13" s="55"/>
      <c r="AFD13" s="55"/>
      <c r="AFE13" s="55"/>
      <c r="AFF13" s="55"/>
      <c r="AFG13" s="55"/>
      <c r="AFH13" s="55"/>
      <c r="AFI13" s="55"/>
      <c r="AFJ13" s="55"/>
      <c r="AFK13" s="55"/>
      <c r="AFL13" s="55"/>
      <c r="AFM13" s="55"/>
      <c r="AFN13" s="55"/>
      <c r="AFO13" s="55"/>
      <c r="AFP13" s="55"/>
      <c r="AFQ13" s="55"/>
      <c r="AFR13" s="55"/>
      <c r="AFS13" s="55"/>
      <c r="AFT13" s="55"/>
      <c r="AFU13" s="55"/>
      <c r="AFV13" s="55"/>
      <c r="AFW13" s="55"/>
      <c r="AFX13" s="55"/>
      <c r="AFY13" s="55"/>
      <c r="AFZ13" s="55"/>
      <c r="AGA13" s="55"/>
      <c r="AGB13" s="55"/>
      <c r="AGC13" s="55"/>
      <c r="AGD13" s="55"/>
      <c r="AGE13" s="55"/>
      <c r="AGF13" s="55"/>
      <c r="AGG13" s="55"/>
      <c r="AGH13" s="55"/>
      <c r="AGI13" s="55"/>
      <c r="AGJ13" s="55"/>
      <c r="AGK13" s="55"/>
      <c r="AGL13" s="55"/>
      <c r="AGM13" s="55"/>
      <c r="AGN13" s="55"/>
      <c r="AGO13" s="55"/>
      <c r="AGP13" s="55"/>
      <c r="AGQ13" s="55"/>
      <c r="AGR13" s="55"/>
      <c r="AGS13" s="55"/>
      <c r="AGT13" s="55"/>
      <c r="AGU13" s="55"/>
      <c r="AGV13" s="55"/>
      <c r="AGW13" s="55"/>
      <c r="AGX13" s="55"/>
      <c r="AGY13" s="55"/>
      <c r="AGZ13" s="55"/>
      <c r="AHA13" s="55"/>
      <c r="AHB13" s="55"/>
      <c r="AHC13" s="55"/>
      <c r="AHD13" s="55"/>
      <c r="AHE13" s="55"/>
      <c r="AHF13" s="55"/>
      <c r="AHG13" s="55"/>
      <c r="AHH13" s="55"/>
      <c r="AHI13" s="55"/>
      <c r="AHJ13" s="55"/>
      <c r="AHK13" s="55"/>
      <c r="AHL13" s="55"/>
      <c r="AHM13" s="55"/>
      <c r="AHN13" s="55"/>
      <c r="AHO13" s="55"/>
      <c r="AHP13" s="55"/>
      <c r="AHQ13" s="55"/>
      <c r="AHR13" s="55"/>
      <c r="AHS13" s="55"/>
      <c r="AHT13" s="55"/>
      <c r="AHU13" s="55"/>
      <c r="AHV13" s="55"/>
      <c r="AHW13" s="55"/>
      <c r="AHX13" s="55"/>
      <c r="AHY13" s="55"/>
      <c r="AHZ13" s="55"/>
      <c r="AIA13" s="55"/>
      <c r="AIB13" s="55"/>
      <c r="AIC13" s="55"/>
      <c r="AID13" s="55"/>
      <c r="AIE13" s="55"/>
      <c r="AIF13" s="55"/>
      <c r="AIG13" s="55"/>
      <c r="AIH13" s="55"/>
      <c r="AII13" s="55"/>
      <c r="AIJ13" s="55"/>
      <c r="AIK13" s="55"/>
      <c r="AIL13" s="55"/>
      <c r="AIM13" s="55"/>
      <c r="AIN13" s="55"/>
      <c r="AIO13" s="55"/>
      <c r="AIP13" s="55"/>
      <c r="AIQ13" s="55"/>
      <c r="AIR13" s="55"/>
      <c r="AIS13" s="55"/>
      <c r="AIT13" s="55"/>
      <c r="AIU13" s="55"/>
      <c r="AIV13" s="55"/>
      <c r="AIW13" s="55"/>
      <c r="AIX13" s="55"/>
      <c r="AIY13" s="55"/>
      <c r="AIZ13" s="55"/>
      <c r="AJA13" s="55"/>
      <c r="AJB13" s="55"/>
      <c r="AJC13" s="55"/>
      <c r="AJD13" s="55"/>
      <c r="AJE13" s="55"/>
      <c r="AJF13" s="55"/>
      <c r="AJG13" s="55"/>
      <c r="AJH13" s="55"/>
      <c r="AJI13" s="55"/>
      <c r="AJJ13" s="55"/>
      <c r="AJK13" s="55"/>
      <c r="AJL13" s="55"/>
      <c r="AJM13" s="55"/>
      <c r="AJN13" s="55"/>
      <c r="AJO13" s="55"/>
      <c r="AJP13" s="55"/>
      <c r="AJQ13" s="55"/>
      <c r="AJR13" s="55"/>
      <c r="AJS13" s="55"/>
      <c r="AJT13" s="55"/>
      <c r="AJU13" s="55"/>
      <c r="AJV13" s="55"/>
      <c r="AJW13" s="55"/>
      <c r="AJX13" s="55"/>
      <c r="AJY13" s="55"/>
      <c r="AJZ13" s="55"/>
      <c r="AKA13" s="55"/>
      <c r="AKB13" s="55"/>
      <c r="AKC13" s="55"/>
      <c r="AKD13" s="55"/>
      <c r="AKE13" s="55"/>
      <c r="AKF13" s="55"/>
      <c r="AKG13" s="55"/>
      <c r="AKH13" s="55"/>
      <c r="AKI13" s="55"/>
      <c r="AKJ13" s="55"/>
      <c r="AKK13" s="55"/>
      <c r="AKL13" s="55"/>
      <c r="AKM13" s="55"/>
      <c r="AKN13" s="55"/>
      <c r="AKO13" s="55"/>
      <c r="AKP13" s="55"/>
      <c r="AKQ13" s="55"/>
      <c r="AKR13" s="55"/>
      <c r="AKS13" s="55"/>
      <c r="AKT13" s="55"/>
      <c r="AKU13" s="55"/>
      <c r="AKV13" s="55"/>
      <c r="AKW13" s="55"/>
      <c r="AKX13" s="55"/>
      <c r="AKY13" s="55"/>
      <c r="AKZ13" s="55"/>
      <c r="ALA13" s="55"/>
      <c r="ALB13" s="55"/>
      <c r="ALC13" s="55"/>
      <c r="ALD13" s="55"/>
      <c r="ALE13" s="55"/>
      <c r="ALF13" s="55"/>
      <c r="ALG13" s="55"/>
      <c r="ALH13" s="55"/>
      <c r="ALI13" s="55"/>
      <c r="ALJ13" s="55"/>
      <c r="ALK13" s="55"/>
      <c r="ALL13" s="55"/>
      <c r="ALM13" s="55"/>
      <c r="ALN13" s="55"/>
      <c r="ALO13" s="55"/>
      <c r="ALP13" s="55"/>
      <c r="ALQ13" s="55"/>
      <c r="ALR13" s="55"/>
      <c r="ALS13" s="55"/>
      <c r="ALT13" s="55"/>
      <c r="ALU13" s="55"/>
      <c r="ALV13" s="55"/>
      <c r="ALW13" s="55"/>
      <c r="ALX13" s="55"/>
      <c r="ALY13" s="55"/>
      <c r="ALZ13" s="55"/>
      <c r="AMA13" s="55"/>
      <c r="AMB13" s="55"/>
      <c r="AMC13" s="55"/>
      <c r="AMD13" s="55"/>
      <c r="AME13" s="55"/>
      <c r="AMF13" s="55"/>
      <c r="AMG13" s="55"/>
      <c r="AMH13" s="55"/>
      <c r="AMI13" s="55"/>
      <c r="AMJ13" s="55"/>
      <c r="AMK13" s="55"/>
      <c r="AML13" s="55"/>
      <c r="AMM13" s="55"/>
      <c r="AMN13" s="55"/>
      <c r="AMO13" s="55"/>
      <c r="AMP13" s="55"/>
      <c r="AMQ13" s="55"/>
      <c r="AMR13" s="55"/>
      <c r="AMS13" s="55"/>
      <c r="AMT13" s="55"/>
      <c r="AMU13" s="55"/>
      <c r="AMV13" s="55"/>
      <c r="AMW13" s="55"/>
      <c r="AMX13" s="55"/>
      <c r="AMY13" s="55"/>
      <c r="AMZ13" s="55"/>
      <c r="ANA13" s="55"/>
      <c r="ANB13" s="55"/>
      <c r="ANC13" s="55"/>
      <c r="AND13" s="55"/>
      <c r="ANE13" s="55"/>
      <c r="ANF13" s="55"/>
      <c r="ANG13" s="55"/>
      <c r="ANH13" s="55"/>
      <c r="ANI13" s="55"/>
      <c r="ANJ13" s="55"/>
      <c r="ANK13" s="55"/>
      <c r="ANL13" s="55"/>
      <c r="ANM13" s="55"/>
      <c r="ANN13" s="55"/>
      <c r="ANO13" s="55"/>
      <c r="ANP13" s="55"/>
      <c r="ANQ13" s="55"/>
      <c r="ANR13" s="55"/>
      <c r="ANS13" s="55"/>
      <c r="ANT13" s="55"/>
      <c r="ANU13" s="55"/>
      <c r="ANV13" s="55"/>
      <c r="ANW13" s="55"/>
      <c r="ANX13" s="55"/>
      <c r="ANY13" s="55"/>
      <c r="ANZ13" s="55"/>
      <c r="AOA13" s="55"/>
      <c r="AOB13" s="55"/>
      <c r="AOC13" s="55"/>
      <c r="AOD13" s="55"/>
      <c r="AOE13" s="55"/>
      <c r="AOF13" s="55"/>
      <c r="AOG13" s="55"/>
      <c r="AOH13" s="55"/>
      <c r="AOI13" s="55"/>
      <c r="AOJ13" s="55"/>
      <c r="AOK13" s="55"/>
      <c r="AOL13" s="55"/>
      <c r="AOM13" s="55"/>
      <c r="AON13" s="55"/>
      <c r="AOO13" s="55"/>
      <c r="AOP13" s="55"/>
      <c r="AOQ13" s="55"/>
      <c r="AOR13" s="55"/>
      <c r="AOS13" s="55"/>
      <c r="AOT13" s="55"/>
      <c r="AOU13" s="55"/>
      <c r="AOV13" s="55"/>
      <c r="AOW13" s="55"/>
      <c r="AOX13" s="55"/>
      <c r="AOY13" s="55"/>
      <c r="AOZ13" s="55"/>
      <c r="APA13" s="55"/>
      <c r="APB13" s="55"/>
      <c r="APC13" s="55"/>
      <c r="APD13" s="55"/>
      <c r="APE13" s="55"/>
      <c r="APF13" s="55"/>
      <c r="APG13" s="55"/>
      <c r="APH13" s="55"/>
      <c r="API13" s="55"/>
      <c r="APJ13" s="55"/>
      <c r="APK13" s="55"/>
      <c r="APL13" s="55"/>
      <c r="APM13" s="55"/>
      <c r="APN13" s="55"/>
      <c r="APO13" s="55"/>
      <c r="APP13" s="55"/>
      <c r="APQ13" s="55"/>
      <c r="APR13" s="55"/>
      <c r="APS13" s="55"/>
      <c r="APT13" s="55"/>
      <c r="APU13" s="55"/>
      <c r="APV13" s="55"/>
      <c r="APW13" s="55"/>
      <c r="APX13" s="55"/>
      <c r="APY13" s="55"/>
      <c r="APZ13" s="55"/>
      <c r="AQA13" s="55"/>
      <c r="AQB13" s="55"/>
      <c r="AQC13" s="55"/>
      <c r="AQD13" s="55"/>
      <c r="AQE13" s="55"/>
      <c r="AQF13" s="55"/>
      <c r="AQG13" s="55"/>
      <c r="AQH13" s="55"/>
      <c r="AQI13" s="55"/>
      <c r="AQJ13" s="55"/>
      <c r="AQK13" s="55"/>
      <c r="AQL13" s="55"/>
      <c r="AQM13" s="55"/>
      <c r="AQN13" s="55"/>
      <c r="AQO13" s="55"/>
      <c r="AQP13" s="55"/>
      <c r="AQQ13" s="55"/>
      <c r="AQR13" s="55"/>
      <c r="AQS13" s="55"/>
      <c r="AQT13" s="55"/>
      <c r="AQU13" s="55"/>
      <c r="AQV13" s="55"/>
      <c r="AQW13" s="55"/>
      <c r="AQX13" s="55"/>
      <c r="AQY13" s="55"/>
      <c r="AQZ13" s="55"/>
      <c r="ARA13" s="55"/>
      <c r="ARB13" s="55"/>
      <c r="ARC13" s="55"/>
      <c r="ARD13" s="55"/>
      <c r="ARE13" s="55"/>
      <c r="ARF13" s="55"/>
      <c r="ARG13" s="55"/>
      <c r="ARH13" s="55"/>
      <c r="ARI13" s="55"/>
      <c r="ARJ13" s="55"/>
      <c r="ARK13" s="55"/>
      <c r="ARL13" s="55"/>
      <c r="ARM13" s="55"/>
      <c r="ARN13" s="55"/>
      <c r="ARO13" s="55"/>
      <c r="ARP13" s="55"/>
      <c r="ARQ13" s="55"/>
      <c r="ARR13" s="55"/>
      <c r="ARS13" s="55"/>
      <c r="ART13" s="55"/>
      <c r="ARU13" s="55"/>
      <c r="ARV13" s="55"/>
      <c r="ARW13" s="55"/>
      <c r="ARX13" s="55"/>
      <c r="ARY13" s="55"/>
      <c r="ARZ13" s="55"/>
      <c r="ASA13" s="55"/>
      <c r="ASB13" s="55"/>
      <c r="ASC13" s="55"/>
      <c r="ASD13" s="55"/>
      <c r="ASE13" s="55"/>
      <c r="ASF13" s="55"/>
      <c r="ASG13" s="55"/>
      <c r="ASH13" s="55"/>
      <c r="ASI13" s="55"/>
      <c r="ASJ13" s="55"/>
      <c r="ASK13" s="55"/>
      <c r="ASL13" s="55"/>
      <c r="ASM13" s="55"/>
      <c r="ASN13" s="55"/>
      <c r="ASO13" s="55"/>
      <c r="ASP13" s="55"/>
      <c r="ASQ13" s="55"/>
      <c r="ASR13" s="55"/>
      <c r="ASS13" s="55"/>
      <c r="AST13" s="55"/>
      <c r="ASU13" s="55"/>
      <c r="ASV13" s="55"/>
      <c r="ASW13" s="55"/>
      <c r="ASX13" s="55"/>
      <c r="ASY13" s="55"/>
      <c r="ASZ13" s="55"/>
      <c r="ATA13" s="55"/>
      <c r="ATB13" s="55"/>
      <c r="ATC13" s="55"/>
      <c r="ATD13" s="55"/>
      <c r="ATE13" s="55"/>
      <c r="ATF13" s="55"/>
      <c r="ATG13" s="55"/>
      <c r="ATH13" s="55"/>
      <c r="ATI13" s="55"/>
      <c r="ATJ13" s="55"/>
      <c r="ATK13" s="55"/>
      <c r="ATL13" s="55"/>
      <c r="ATM13" s="55"/>
      <c r="ATN13" s="55"/>
      <c r="ATO13" s="55"/>
      <c r="ATP13" s="55"/>
      <c r="ATQ13" s="55"/>
      <c r="ATR13" s="55"/>
      <c r="ATS13" s="55"/>
      <c r="ATT13" s="55"/>
      <c r="ATU13" s="55"/>
      <c r="ATV13" s="55"/>
      <c r="ATW13" s="55"/>
      <c r="ATX13" s="55"/>
      <c r="ATY13" s="55"/>
      <c r="ATZ13" s="55"/>
      <c r="AUA13" s="55"/>
      <c r="AUB13" s="55"/>
      <c r="AUC13" s="55"/>
      <c r="AUD13" s="55"/>
      <c r="AUE13" s="55"/>
      <c r="AUF13" s="55"/>
      <c r="AUG13" s="55"/>
      <c r="AUH13" s="55"/>
      <c r="AUI13" s="55"/>
      <c r="AUJ13" s="55"/>
      <c r="AUK13" s="55"/>
      <c r="AUL13" s="55"/>
      <c r="AUM13" s="55"/>
      <c r="AUN13" s="55"/>
      <c r="AUO13" s="55"/>
      <c r="AUP13" s="55"/>
      <c r="AUQ13" s="55"/>
      <c r="AUR13" s="55"/>
      <c r="AUS13" s="55"/>
      <c r="AUT13" s="55"/>
      <c r="AUU13" s="55"/>
      <c r="AUV13" s="55"/>
      <c r="AUW13" s="55"/>
      <c r="AUX13" s="55"/>
      <c r="AUY13" s="55"/>
      <c r="AUZ13" s="55"/>
      <c r="AVA13" s="55"/>
      <c r="AVB13" s="55"/>
      <c r="AVC13" s="55"/>
      <c r="AVD13" s="55"/>
      <c r="AVE13" s="55"/>
      <c r="AVF13" s="55"/>
      <c r="AVG13" s="55"/>
      <c r="AVH13" s="55"/>
      <c r="AVI13" s="55"/>
      <c r="AVJ13" s="55"/>
      <c r="AVK13" s="55"/>
      <c r="AVL13" s="55"/>
      <c r="AVM13" s="55"/>
      <c r="AVN13" s="55"/>
      <c r="AVO13" s="55"/>
      <c r="AVP13" s="55"/>
      <c r="AVQ13" s="55"/>
      <c r="AVR13" s="55"/>
      <c r="AVS13" s="55"/>
      <c r="AVT13" s="55"/>
      <c r="AVU13" s="55"/>
      <c r="AVV13" s="55"/>
      <c r="AVW13" s="55"/>
      <c r="AVX13" s="55"/>
      <c r="AVY13" s="55"/>
      <c r="AVZ13" s="55"/>
      <c r="AWA13" s="55"/>
      <c r="AWB13" s="55"/>
      <c r="AWC13" s="55"/>
      <c r="AWD13" s="55"/>
      <c r="AWE13" s="55"/>
      <c r="AWF13" s="55"/>
      <c r="AWG13" s="55"/>
      <c r="AWH13" s="55"/>
      <c r="AWI13" s="55"/>
      <c r="AWJ13" s="55"/>
      <c r="AWK13" s="55"/>
      <c r="AWL13" s="55"/>
      <c r="AWM13" s="55"/>
      <c r="AWN13" s="55"/>
      <c r="AWO13" s="55"/>
      <c r="AWP13" s="55"/>
      <c r="AWQ13" s="55"/>
      <c r="AWR13" s="55"/>
      <c r="AWS13" s="55"/>
      <c r="AWT13" s="55"/>
      <c r="AWU13" s="55"/>
      <c r="AWV13" s="55"/>
      <c r="AWW13" s="55"/>
      <c r="AWX13" s="55"/>
      <c r="AWY13" s="55"/>
      <c r="AWZ13" s="55"/>
      <c r="AXA13" s="55"/>
      <c r="AXB13" s="55"/>
      <c r="AXC13" s="55"/>
      <c r="AXD13" s="55"/>
      <c r="AXE13" s="55"/>
      <c r="AXF13" s="55"/>
      <c r="AXG13" s="55"/>
      <c r="AXH13" s="55"/>
      <c r="AXI13" s="55"/>
      <c r="AXJ13" s="55"/>
      <c r="AXK13" s="55"/>
      <c r="AXL13" s="55"/>
      <c r="AXM13" s="55"/>
      <c r="AXN13" s="55"/>
      <c r="AXO13" s="55"/>
      <c r="AXP13" s="55"/>
      <c r="AXQ13" s="55"/>
      <c r="AXR13" s="55"/>
      <c r="AXS13" s="55"/>
      <c r="AXT13" s="55"/>
      <c r="AXU13" s="55"/>
      <c r="AXV13" s="55"/>
      <c r="AXW13" s="55"/>
      <c r="AXX13" s="55"/>
      <c r="AXY13" s="55"/>
      <c r="AXZ13" s="55"/>
      <c r="AYA13" s="55"/>
      <c r="AYB13" s="55"/>
      <c r="AYC13" s="55"/>
      <c r="AYD13" s="55"/>
      <c r="AYE13" s="55"/>
      <c r="AYF13" s="55"/>
      <c r="AYG13" s="55"/>
      <c r="AYH13" s="55"/>
      <c r="AYI13" s="55"/>
      <c r="AYJ13" s="55"/>
      <c r="AYK13" s="55"/>
      <c r="AYL13" s="55"/>
      <c r="AYM13" s="55"/>
      <c r="AYN13" s="55"/>
      <c r="AYO13" s="55"/>
      <c r="AYP13" s="55"/>
      <c r="AYQ13" s="55"/>
      <c r="AYR13" s="55"/>
      <c r="AYS13" s="55"/>
      <c r="AYT13" s="55"/>
      <c r="AYU13" s="55"/>
      <c r="AYV13" s="55"/>
      <c r="AYW13" s="55"/>
      <c r="AYX13" s="55"/>
      <c r="AYY13" s="55"/>
      <c r="AYZ13" s="55"/>
      <c r="AZA13" s="55"/>
      <c r="AZB13" s="55"/>
      <c r="AZC13" s="55"/>
      <c r="AZD13" s="55"/>
      <c r="AZE13" s="55"/>
      <c r="AZF13" s="55"/>
      <c r="AZG13" s="55"/>
      <c r="AZH13" s="55"/>
      <c r="AZI13" s="55"/>
      <c r="AZJ13" s="55"/>
      <c r="AZK13" s="55"/>
      <c r="AZL13" s="55"/>
      <c r="AZM13" s="55"/>
      <c r="AZN13" s="55"/>
      <c r="AZO13" s="55"/>
      <c r="AZP13" s="55"/>
      <c r="AZQ13" s="55"/>
      <c r="AZR13" s="55"/>
      <c r="AZS13" s="55"/>
      <c r="AZT13" s="55"/>
      <c r="AZU13" s="55"/>
      <c r="AZV13" s="55"/>
      <c r="AZW13" s="55"/>
      <c r="AZX13" s="55"/>
      <c r="AZY13" s="55"/>
      <c r="AZZ13" s="55"/>
      <c r="BAA13" s="55"/>
      <c r="BAB13" s="55"/>
      <c r="BAC13" s="55"/>
      <c r="BAD13" s="55"/>
      <c r="BAE13" s="55"/>
      <c r="BAF13" s="55"/>
      <c r="BAG13" s="55"/>
      <c r="BAH13" s="55"/>
      <c r="BAI13" s="55"/>
      <c r="BAJ13" s="55"/>
      <c r="BAK13" s="55"/>
      <c r="BAL13" s="55"/>
      <c r="BAM13" s="55"/>
      <c r="BAN13" s="55"/>
      <c r="BAO13" s="55"/>
      <c r="BAP13" s="55"/>
      <c r="BAQ13" s="55"/>
      <c r="BAR13" s="55"/>
      <c r="BAS13" s="55"/>
      <c r="BAT13" s="55"/>
      <c r="BAU13" s="55"/>
      <c r="BAV13" s="55"/>
      <c r="BAW13" s="55"/>
      <c r="BAX13" s="55"/>
      <c r="BAY13" s="55"/>
      <c r="BAZ13" s="55"/>
      <c r="BBA13" s="55"/>
      <c r="BBB13" s="55"/>
      <c r="BBC13" s="55"/>
      <c r="BBD13" s="55"/>
      <c r="BBE13" s="55"/>
      <c r="BBF13" s="55"/>
      <c r="BBG13" s="55"/>
      <c r="BBH13" s="55"/>
      <c r="BBI13" s="55"/>
      <c r="BBJ13" s="55"/>
      <c r="BBK13" s="55"/>
      <c r="BBL13" s="55"/>
      <c r="BBM13" s="55"/>
      <c r="BBN13" s="55"/>
      <c r="BBO13" s="55"/>
      <c r="BBP13" s="55"/>
      <c r="BBQ13" s="55"/>
      <c r="BBR13" s="55"/>
      <c r="BBS13" s="55"/>
      <c r="BBT13" s="55"/>
      <c r="BBU13" s="55"/>
      <c r="BBV13" s="55"/>
      <c r="BBW13" s="55"/>
      <c r="BBX13" s="55"/>
      <c r="BBY13" s="55"/>
      <c r="BBZ13" s="55"/>
      <c r="BCA13" s="55"/>
      <c r="BCB13" s="55"/>
      <c r="BCC13" s="55"/>
      <c r="BCD13" s="55"/>
      <c r="BCE13" s="55"/>
      <c r="BCF13" s="55"/>
      <c r="BCG13" s="55"/>
      <c r="BCH13" s="55"/>
      <c r="BCI13" s="55"/>
      <c r="BCJ13" s="55"/>
      <c r="BCK13" s="55"/>
      <c r="BCL13" s="55"/>
      <c r="BCM13" s="55"/>
      <c r="BCN13" s="55"/>
      <c r="BCO13" s="55"/>
      <c r="BCP13" s="55"/>
      <c r="BCQ13" s="55"/>
      <c r="BCR13" s="55"/>
      <c r="BCS13" s="55"/>
      <c r="BCT13" s="55"/>
      <c r="BCU13" s="55"/>
      <c r="BCV13" s="55"/>
      <c r="BCW13" s="55"/>
      <c r="BCX13" s="55"/>
      <c r="BCY13" s="55"/>
      <c r="BCZ13" s="55"/>
      <c r="BDA13" s="55"/>
      <c r="BDB13" s="55"/>
      <c r="BDC13" s="55"/>
      <c r="BDD13" s="55"/>
      <c r="BDE13" s="55"/>
      <c r="BDF13" s="55"/>
      <c r="BDG13" s="55"/>
      <c r="BDH13" s="55"/>
      <c r="BDI13" s="55"/>
      <c r="BDJ13" s="55"/>
      <c r="BDK13" s="55"/>
      <c r="BDL13" s="55"/>
      <c r="BDM13" s="55"/>
      <c r="BDN13" s="55"/>
      <c r="BDO13" s="55"/>
      <c r="BDP13" s="55"/>
      <c r="BDQ13" s="55"/>
      <c r="BDR13" s="55"/>
      <c r="BDS13" s="55"/>
      <c r="BDT13" s="55"/>
      <c r="BDU13" s="55"/>
      <c r="BDV13" s="55"/>
      <c r="BDW13" s="55"/>
      <c r="BDX13" s="55"/>
      <c r="BDY13" s="55"/>
      <c r="BDZ13" s="55"/>
      <c r="BEA13" s="55"/>
      <c r="BEB13" s="55"/>
      <c r="BEC13" s="55"/>
      <c r="BED13" s="55"/>
      <c r="BEE13" s="55"/>
      <c r="BEF13" s="55"/>
      <c r="BEG13" s="55"/>
      <c r="BEH13" s="55"/>
      <c r="BEI13" s="55"/>
      <c r="BEJ13" s="55"/>
      <c r="BEK13" s="55"/>
      <c r="BEL13" s="55"/>
      <c r="BEM13" s="55"/>
      <c r="BEN13" s="55"/>
      <c r="BEO13" s="55"/>
      <c r="BEP13" s="55"/>
      <c r="BEQ13" s="55"/>
      <c r="BER13" s="55"/>
      <c r="BES13" s="55"/>
      <c r="BET13" s="55"/>
      <c r="BEU13" s="55"/>
      <c r="BEV13" s="55"/>
      <c r="BEW13" s="55"/>
      <c r="BEX13" s="55"/>
      <c r="BEY13" s="55"/>
      <c r="BEZ13" s="55"/>
      <c r="BFA13" s="55"/>
      <c r="BFB13" s="55"/>
      <c r="BFC13" s="55"/>
      <c r="BFD13" s="55"/>
      <c r="BFE13" s="55"/>
      <c r="BFF13" s="55"/>
      <c r="BFG13" s="55"/>
      <c r="BFH13" s="55"/>
      <c r="BFI13" s="55"/>
      <c r="BFJ13" s="55"/>
      <c r="BFK13" s="55"/>
      <c r="BFL13" s="55"/>
      <c r="BFM13" s="55"/>
      <c r="BFN13" s="55"/>
      <c r="BFO13" s="55"/>
      <c r="BFP13" s="55"/>
      <c r="BFQ13" s="55"/>
      <c r="BFR13" s="55"/>
      <c r="BFS13" s="55"/>
      <c r="BFT13" s="55"/>
      <c r="BFU13" s="55"/>
      <c r="BFV13" s="55"/>
      <c r="BFW13" s="55"/>
      <c r="BFX13" s="55"/>
      <c r="BFY13" s="55"/>
      <c r="BFZ13" s="55"/>
      <c r="BGA13" s="55"/>
      <c r="BGB13" s="55"/>
      <c r="BGC13" s="55"/>
      <c r="BGD13" s="55"/>
      <c r="BGE13" s="55"/>
      <c r="BGF13" s="55"/>
      <c r="BGG13" s="55"/>
      <c r="BGH13" s="55"/>
      <c r="BGI13" s="55"/>
      <c r="BGJ13" s="55"/>
      <c r="BGK13" s="55"/>
      <c r="BGL13" s="55"/>
      <c r="BGM13" s="55"/>
      <c r="BGN13" s="55"/>
      <c r="BGO13" s="55"/>
      <c r="BGP13" s="55"/>
      <c r="BGQ13" s="55"/>
      <c r="BGR13" s="55"/>
      <c r="BGS13" s="55"/>
      <c r="BGT13" s="55"/>
      <c r="BGU13" s="55"/>
      <c r="BGV13" s="55"/>
      <c r="BGW13" s="55"/>
      <c r="BGX13" s="55"/>
      <c r="BGY13" s="55"/>
      <c r="BGZ13" s="55"/>
      <c r="BHA13" s="55"/>
      <c r="BHB13" s="55"/>
      <c r="BHC13" s="55"/>
      <c r="BHD13" s="55"/>
      <c r="BHE13" s="55"/>
      <c r="BHF13" s="55"/>
      <c r="BHG13" s="55"/>
      <c r="BHH13" s="55"/>
      <c r="BHI13" s="55"/>
      <c r="BHJ13" s="55"/>
      <c r="BHK13" s="55"/>
      <c r="BHL13" s="55"/>
      <c r="BHM13" s="55"/>
      <c r="BHN13" s="55"/>
      <c r="BHO13" s="55"/>
      <c r="BHP13" s="55"/>
      <c r="BHQ13" s="55"/>
      <c r="BHR13" s="55"/>
      <c r="BHS13" s="55"/>
      <c r="BHT13" s="55"/>
      <c r="BHU13" s="55"/>
      <c r="BHV13" s="55"/>
      <c r="BHW13" s="55"/>
      <c r="BHX13" s="55"/>
      <c r="BHY13" s="55"/>
      <c r="BHZ13" s="55"/>
      <c r="BIA13" s="55"/>
      <c r="BIB13" s="55"/>
      <c r="BIC13" s="55"/>
      <c r="BID13" s="55"/>
      <c r="BIE13" s="55"/>
      <c r="BIF13" s="55"/>
      <c r="BIG13" s="55"/>
      <c r="BIH13" s="55"/>
      <c r="BII13" s="55"/>
      <c r="BIJ13" s="55"/>
      <c r="BIK13" s="55"/>
      <c r="BIL13" s="55"/>
      <c r="BIM13" s="55"/>
      <c r="BIN13" s="55"/>
      <c r="BIO13" s="55"/>
      <c r="BIP13" s="55"/>
      <c r="BIQ13" s="55"/>
      <c r="BIR13" s="55"/>
      <c r="BIS13" s="55"/>
      <c r="BIT13" s="55"/>
      <c r="BIU13" s="55"/>
      <c r="BIV13" s="55"/>
      <c r="BIW13" s="55"/>
      <c r="BIX13" s="55"/>
      <c r="BIY13" s="55"/>
      <c r="BIZ13" s="55"/>
      <c r="BJA13" s="55"/>
      <c r="BJB13" s="55"/>
      <c r="BJC13" s="55"/>
      <c r="BJD13" s="55"/>
      <c r="BJE13" s="55"/>
      <c r="BJF13" s="55"/>
      <c r="BJG13" s="55"/>
      <c r="BJH13" s="55"/>
      <c r="BJI13" s="55"/>
      <c r="BJJ13" s="55"/>
      <c r="BJK13" s="55"/>
      <c r="BJL13" s="55"/>
      <c r="BJM13" s="55"/>
      <c r="BJN13" s="55"/>
      <c r="BJO13" s="55"/>
      <c r="BJP13" s="55"/>
      <c r="BJQ13" s="55"/>
      <c r="BJR13" s="55"/>
      <c r="BJS13" s="55"/>
      <c r="BJT13" s="55"/>
      <c r="BJU13" s="55"/>
      <c r="BJV13" s="55"/>
      <c r="BJW13" s="55"/>
      <c r="BJX13" s="55"/>
      <c r="BJY13" s="55"/>
      <c r="BJZ13" s="55"/>
      <c r="BKA13" s="55"/>
      <c r="BKB13" s="55"/>
      <c r="BKC13" s="55"/>
      <c r="BKD13" s="55"/>
      <c r="BKE13" s="55"/>
      <c r="BKF13" s="55"/>
      <c r="BKG13" s="55"/>
      <c r="BKH13" s="55"/>
      <c r="BKI13" s="55"/>
      <c r="BKJ13" s="55"/>
      <c r="BKK13" s="55"/>
      <c r="BKL13" s="55"/>
      <c r="BKM13" s="55"/>
      <c r="BKN13" s="55"/>
      <c r="BKO13" s="55"/>
      <c r="BKP13" s="55"/>
      <c r="BKQ13" s="55"/>
      <c r="BKR13" s="55"/>
      <c r="BKS13" s="55"/>
      <c r="BKT13" s="55"/>
      <c r="BKU13" s="55"/>
      <c r="BKV13" s="55"/>
      <c r="BKW13" s="55"/>
      <c r="BKX13" s="55"/>
      <c r="BKY13" s="55"/>
      <c r="BKZ13" s="55"/>
      <c r="BLA13" s="55"/>
      <c r="BLB13" s="55"/>
      <c r="BLC13" s="55"/>
      <c r="BLD13" s="55"/>
      <c r="BLE13" s="55"/>
      <c r="BLF13" s="55"/>
      <c r="BLG13" s="55"/>
      <c r="BLH13" s="55"/>
      <c r="BLI13" s="55"/>
      <c r="BLJ13" s="55"/>
      <c r="BLK13" s="55"/>
      <c r="BLL13" s="55"/>
      <c r="BLM13" s="55"/>
      <c r="BLN13" s="55"/>
      <c r="BLO13" s="55"/>
      <c r="BLP13" s="55"/>
      <c r="BLQ13" s="55"/>
      <c r="BLR13" s="55"/>
      <c r="BLS13" s="55"/>
      <c r="BLT13" s="55"/>
      <c r="BLU13" s="55"/>
      <c r="BLV13" s="55"/>
      <c r="BLW13" s="55"/>
      <c r="BLX13" s="55"/>
      <c r="BLY13" s="55"/>
      <c r="BLZ13" s="55"/>
      <c r="BMA13" s="55"/>
      <c r="BMB13" s="55"/>
      <c r="BMC13" s="55"/>
      <c r="BMD13" s="55"/>
      <c r="BME13" s="55"/>
      <c r="BMF13" s="55"/>
      <c r="BMG13" s="55"/>
      <c r="BMH13" s="55"/>
      <c r="BMI13" s="55"/>
      <c r="BMJ13" s="55"/>
      <c r="BMK13" s="55"/>
      <c r="BML13" s="55"/>
      <c r="BMM13" s="55"/>
      <c r="BMN13" s="55"/>
      <c r="BMO13" s="55"/>
      <c r="BMP13" s="55"/>
      <c r="BMQ13" s="55"/>
      <c r="BMR13" s="55"/>
      <c r="BMS13" s="55"/>
      <c r="BMT13" s="55"/>
      <c r="BMU13" s="55"/>
      <c r="BMV13" s="55"/>
      <c r="BMW13" s="55"/>
      <c r="BMX13" s="55"/>
      <c r="BMY13" s="55"/>
      <c r="BMZ13" s="55"/>
      <c r="BNA13" s="55"/>
      <c r="BNB13" s="55"/>
      <c r="BNC13" s="55"/>
      <c r="BND13" s="55"/>
      <c r="BNE13" s="55"/>
      <c r="BNF13" s="55"/>
      <c r="BNG13" s="55"/>
      <c r="BNH13" s="55"/>
      <c r="BNI13" s="55"/>
      <c r="BNJ13" s="55"/>
      <c r="BNK13" s="55"/>
      <c r="BNL13" s="55"/>
      <c r="BNM13" s="55"/>
      <c r="BNN13" s="55"/>
      <c r="BNO13" s="55"/>
      <c r="BNP13" s="55"/>
      <c r="BNQ13" s="55"/>
      <c r="BNR13" s="55"/>
      <c r="BNS13" s="55"/>
      <c r="BNT13" s="55"/>
      <c r="BNU13" s="55"/>
      <c r="BNV13" s="55"/>
      <c r="BNW13" s="55"/>
      <c r="BNX13" s="55"/>
      <c r="BNY13" s="55"/>
      <c r="BNZ13" s="55"/>
      <c r="BOA13" s="55"/>
      <c r="BOB13" s="55"/>
      <c r="BOC13" s="55"/>
      <c r="BOD13" s="55"/>
      <c r="BOE13" s="55"/>
      <c r="BOF13" s="55"/>
      <c r="BOG13" s="55"/>
      <c r="BOH13" s="55"/>
      <c r="BOI13" s="55"/>
      <c r="BOJ13" s="55"/>
      <c r="BOK13" s="55"/>
      <c r="BOL13" s="55"/>
      <c r="BOM13" s="55"/>
      <c r="BON13" s="55"/>
      <c r="BOO13" s="55"/>
      <c r="BOP13" s="55"/>
      <c r="BOQ13" s="55"/>
      <c r="BOR13" s="55"/>
      <c r="BOS13" s="55"/>
      <c r="BOT13" s="55"/>
      <c r="BOU13" s="55"/>
      <c r="BOV13" s="55"/>
      <c r="BOW13" s="55"/>
      <c r="BOX13" s="55"/>
      <c r="BOY13" s="55"/>
      <c r="BOZ13" s="55"/>
      <c r="BPA13" s="55"/>
      <c r="BPB13" s="55"/>
      <c r="BPC13" s="55"/>
      <c r="BPD13" s="55"/>
      <c r="BPE13" s="55"/>
      <c r="BPF13" s="55"/>
      <c r="BPG13" s="55"/>
      <c r="BPH13" s="55"/>
      <c r="BPI13" s="55"/>
      <c r="BPJ13" s="55"/>
      <c r="BPK13" s="55"/>
      <c r="BPL13" s="55"/>
      <c r="BPM13" s="55"/>
      <c r="BPN13" s="55"/>
      <c r="BPO13" s="55"/>
      <c r="BPP13" s="55"/>
      <c r="BPQ13" s="55"/>
      <c r="BPR13" s="55"/>
      <c r="BPS13" s="55"/>
      <c r="BPT13" s="55"/>
      <c r="BPU13" s="55"/>
      <c r="BPV13" s="55"/>
      <c r="BPW13" s="55"/>
      <c r="BPX13" s="55"/>
      <c r="BPY13" s="55"/>
      <c r="BPZ13" s="55"/>
      <c r="BQA13" s="55"/>
      <c r="BQB13" s="55"/>
      <c r="BQC13" s="55"/>
      <c r="BQD13" s="55"/>
      <c r="BQE13" s="55"/>
      <c r="BQF13" s="55"/>
      <c r="BQG13" s="55"/>
      <c r="BQH13" s="55"/>
      <c r="BQI13" s="55"/>
      <c r="BQJ13" s="55"/>
      <c r="BQK13" s="55"/>
      <c r="BQL13" s="55"/>
      <c r="BQM13" s="55"/>
      <c r="BQN13" s="55"/>
      <c r="BQO13" s="55"/>
      <c r="BQP13" s="55"/>
      <c r="BQQ13" s="55"/>
      <c r="BQR13" s="55"/>
      <c r="BQS13" s="55"/>
      <c r="BQT13" s="55"/>
      <c r="BQU13" s="55"/>
      <c r="BQV13" s="55"/>
      <c r="BQW13" s="55"/>
      <c r="BQX13" s="55"/>
      <c r="BQY13" s="55"/>
      <c r="BQZ13" s="55"/>
      <c r="BRA13" s="55"/>
      <c r="BRB13" s="55"/>
      <c r="BRC13" s="55"/>
      <c r="BRD13" s="55"/>
      <c r="BRE13" s="55"/>
      <c r="BRF13" s="55"/>
      <c r="BRG13" s="55"/>
      <c r="BRH13" s="55"/>
      <c r="BRI13" s="55"/>
      <c r="BRJ13" s="55"/>
      <c r="BRK13" s="55"/>
      <c r="BRL13" s="55"/>
      <c r="BRM13" s="55"/>
      <c r="BRN13" s="55"/>
      <c r="BRO13" s="55"/>
      <c r="BRP13" s="55"/>
      <c r="BRQ13" s="55"/>
      <c r="BRR13" s="55"/>
      <c r="BRS13" s="55"/>
      <c r="BRT13" s="55"/>
      <c r="BRU13" s="55"/>
      <c r="BRV13" s="55"/>
      <c r="BRW13" s="55"/>
      <c r="BRX13" s="55"/>
      <c r="BRY13" s="55"/>
      <c r="BRZ13" s="55"/>
      <c r="BSA13" s="55"/>
      <c r="BSB13" s="55"/>
      <c r="BSC13" s="55"/>
      <c r="BSD13" s="55"/>
      <c r="BSE13" s="55"/>
      <c r="BSF13" s="55"/>
      <c r="BSG13" s="55"/>
      <c r="BSH13" s="55"/>
      <c r="BSI13" s="55"/>
      <c r="BSJ13" s="55"/>
      <c r="BSK13" s="55"/>
      <c r="BSL13" s="55"/>
      <c r="BSM13" s="55"/>
      <c r="BSN13" s="55"/>
      <c r="BSO13" s="55"/>
      <c r="BSP13" s="55"/>
      <c r="BSQ13" s="55"/>
      <c r="BSR13" s="55"/>
      <c r="BSS13" s="55"/>
      <c r="BST13" s="55"/>
      <c r="BSU13" s="55"/>
      <c r="BSV13" s="55"/>
      <c r="BSW13" s="55"/>
      <c r="BSX13" s="55"/>
      <c r="BSY13" s="55"/>
      <c r="BSZ13" s="55"/>
      <c r="BTA13" s="55"/>
      <c r="BTB13" s="55"/>
      <c r="BTC13" s="55"/>
      <c r="BTD13" s="55"/>
      <c r="BTE13" s="55"/>
      <c r="BTF13" s="55"/>
      <c r="BTG13" s="55"/>
      <c r="BTH13" s="55"/>
      <c r="BTI13" s="55"/>
      <c r="BTJ13" s="55"/>
      <c r="BTK13" s="55"/>
      <c r="BTL13" s="55"/>
      <c r="BTM13" s="55"/>
      <c r="BTN13" s="55"/>
      <c r="BTO13" s="55"/>
      <c r="BTP13" s="55"/>
      <c r="BTQ13" s="55"/>
      <c r="BTR13" s="55"/>
      <c r="BTS13" s="55"/>
      <c r="BTT13" s="55"/>
      <c r="BTU13" s="55"/>
      <c r="BTV13" s="55"/>
      <c r="BTW13" s="55"/>
      <c r="BTX13" s="55"/>
      <c r="BTY13" s="55"/>
      <c r="BTZ13" s="55"/>
      <c r="BUA13" s="55"/>
      <c r="BUB13" s="55"/>
      <c r="BUC13" s="55"/>
      <c r="BUD13" s="55"/>
      <c r="BUE13" s="55"/>
      <c r="BUF13" s="55"/>
      <c r="BUG13" s="55"/>
      <c r="BUH13" s="55"/>
      <c r="BUI13" s="55"/>
      <c r="BUJ13" s="55"/>
      <c r="BUK13" s="55"/>
      <c r="BUL13" s="55"/>
      <c r="BUM13" s="55"/>
      <c r="BUN13" s="55"/>
      <c r="BUO13" s="55"/>
      <c r="BUP13" s="55"/>
      <c r="BUQ13" s="55"/>
      <c r="BUR13" s="55"/>
      <c r="BUS13" s="55"/>
      <c r="BUT13" s="55"/>
      <c r="BUU13" s="55"/>
      <c r="BUV13" s="55"/>
      <c r="BUW13" s="55"/>
      <c r="BUX13" s="55"/>
      <c r="BUY13" s="55"/>
      <c r="BUZ13" s="55"/>
      <c r="BVA13" s="55"/>
      <c r="BVB13" s="55"/>
      <c r="BVC13" s="55"/>
      <c r="BVD13" s="55"/>
      <c r="BVE13" s="55"/>
      <c r="BVF13" s="55"/>
      <c r="BVG13" s="55"/>
      <c r="BVH13" s="55"/>
      <c r="BVI13" s="55"/>
      <c r="BVJ13" s="55"/>
      <c r="BVK13" s="55"/>
      <c r="BVL13" s="55"/>
      <c r="BVM13" s="55"/>
      <c r="BVN13" s="55"/>
    </row>
    <row r="14" spans="1:1938" s="51" customFormat="1" ht="12.6" customHeight="1">
      <c r="A14" s="65"/>
      <c r="B14" s="181">
        <v>6</v>
      </c>
      <c r="C14" s="182" t="s">
        <v>188</v>
      </c>
      <c r="D14" s="184">
        <v>37840</v>
      </c>
      <c r="E14" s="182" t="s">
        <v>191</v>
      </c>
      <c r="F14" s="181" t="s">
        <v>37</v>
      </c>
      <c r="G14" s="164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GW14" s="55"/>
      <c r="GX14" s="55"/>
      <c r="GY14" s="55"/>
      <c r="GZ14" s="55"/>
      <c r="HA14" s="55"/>
      <c r="HB14" s="55"/>
      <c r="HC14" s="55"/>
      <c r="HD14" s="55"/>
      <c r="HE14" s="55"/>
      <c r="HF14" s="55"/>
      <c r="HG14" s="55"/>
      <c r="HH14" s="55"/>
      <c r="HI14" s="55"/>
      <c r="HJ14" s="55"/>
      <c r="HK14" s="55"/>
      <c r="HL14" s="55"/>
      <c r="HM14" s="55"/>
      <c r="HN14" s="55"/>
      <c r="HO14" s="55"/>
      <c r="HP14" s="55"/>
      <c r="HQ14" s="55"/>
      <c r="HR14" s="55"/>
      <c r="HS14" s="55"/>
      <c r="HT14" s="55"/>
      <c r="HU14" s="55"/>
      <c r="HV14" s="55"/>
      <c r="HW14" s="55"/>
      <c r="HX14" s="55"/>
      <c r="HY14" s="55"/>
      <c r="HZ14" s="55"/>
      <c r="IA14" s="55"/>
      <c r="IB14" s="55"/>
      <c r="IC14" s="55"/>
      <c r="ID14" s="55"/>
      <c r="IE14" s="55"/>
      <c r="IF14" s="55"/>
      <c r="IG14" s="55"/>
      <c r="IH14" s="55"/>
      <c r="II14" s="55"/>
      <c r="IJ14" s="55"/>
      <c r="IK14" s="55"/>
      <c r="IL14" s="55"/>
      <c r="IM14" s="55"/>
      <c r="IN14" s="55"/>
      <c r="IO14" s="55"/>
      <c r="IP14" s="55"/>
      <c r="IQ14" s="55"/>
      <c r="IR14" s="55"/>
      <c r="IS14" s="55"/>
      <c r="IT14" s="55"/>
      <c r="IU14" s="55"/>
      <c r="IV14" s="55"/>
      <c r="IW14" s="55"/>
      <c r="IX14" s="55"/>
      <c r="IY14" s="55"/>
      <c r="IZ14" s="55"/>
      <c r="JA14" s="55"/>
      <c r="JB14" s="55"/>
      <c r="JC14" s="55"/>
      <c r="JD14" s="55"/>
      <c r="JE14" s="55"/>
      <c r="JF14" s="55"/>
      <c r="JG14" s="55"/>
      <c r="JH14" s="55"/>
      <c r="JI14" s="55"/>
      <c r="JJ14" s="55"/>
      <c r="JK14" s="55"/>
      <c r="JL14" s="55"/>
      <c r="JM14" s="55"/>
      <c r="JN14" s="55"/>
      <c r="JO14" s="55"/>
      <c r="JP14" s="55"/>
      <c r="JQ14" s="55"/>
      <c r="JR14" s="55"/>
      <c r="JS14" s="55"/>
      <c r="JT14" s="55"/>
      <c r="JU14" s="55"/>
      <c r="JV14" s="55"/>
      <c r="JW14" s="55"/>
      <c r="JX14" s="55"/>
      <c r="JY14" s="55"/>
      <c r="JZ14" s="55"/>
      <c r="KA14" s="55"/>
      <c r="KB14" s="55"/>
      <c r="KC14" s="55"/>
      <c r="KD14" s="55"/>
      <c r="KE14" s="55"/>
      <c r="KF14" s="55"/>
      <c r="KG14" s="55"/>
      <c r="KH14" s="55"/>
      <c r="KI14" s="55"/>
      <c r="KJ14" s="55"/>
      <c r="KK14" s="55"/>
      <c r="KL14" s="55"/>
      <c r="KM14" s="55"/>
      <c r="KN14" s="55"/>
      <c r="KO14" s="55"/>
      <c r="KP14" s="55"/>
      <c r="KQ14" s="55"/>
      <c r="KR14" s="55"/>
      <c r="KS14" s="55"/>
      <c r="KT14" s="55"/>
      <c r="KU14" s="55"/>
      <c r="KV14" s="55"/>
      <c r="KW14" s="55"/>
      <c r="KX14" s="55"/>
      <c r="KY14" s="55"/>
      <c r="KZ14" s="55"/>
      <c r="LA14" s="55"/>
      <c r="LB14" s="55"/>
      <c r="LC14" s="55"/>
      <c r="LD14" s="55"/>
      <c r="LE14" s="55"/>
      <c r="LF14" s="55"/>
      <c r="LG14" s="55"/>
      <c r="LH14" s="55"/>
      <c r="LI14" s="55"/>
      <c r="LJ14" s="55"/>
      <c r="LK14" s="55"/>
      <c r="LL14" s="55"/>
      <c r="LM14" s="55"/>
      <c r="LN14" s="55"/>
      <c r="LO14" s="55"/>
      <c r="LP14" s="55"/>
      <c r="LQ14" s="55"/>
      <c r="LR14" s="55"/>
      <c r="LS14" s="55"/>
      <c r="LT14" s="55"/>
      <c r="LU14" s="55"/>
      <c r="LV14" s="55"/>
      <c r="LW14" s="55"/>
      <c r="LX14" s="55"/>
      <c r="LY14" s="55"/>
      <c r="LZ14" s="55"/>
      <c r="MA14" s="55"/>
      <c r="MB14" s="55"/>
      <c r="MC14" s="55"/>
      <c r="MD14" s="55"/>
      <c r="ME14" s="55"/>
      <c r="MF14" s="55"/>
      <c r="MG14" s="55"/>
      <c r="MH14" s="55"/>
      <c r="MI14" s="55"/>
      <c r="MJ14" s="55"/>
      <c r="MK14" s="55"/>
      <c r="ML14" s="55"/>
      <c r="MM14" s="55"/>
      <c r="MN14" s="55"/>
      <c r="MO14" s="55"/>
      <c r="MP14" s="55"/>
      <c r="MQ14" s="55"/>
      <c r="MR14" s="55"/>
      <c r="MS14" s="55"/>
      <c r="MT14" s="55"/>
      <c r="MU14" s="55"/>
      <c r="MV14" s="55"/>
      <c r="MW14" s="55"/>
      <c r="MX14" s="55"/>
      <c r="MY14" s="55"/>
      <c r="MZ14" s="55"/>
      <c r="NA14" s="55"/>
      <c r="NB14" s="55"/>
      <c r="NC14" s="55"/>
      <c r="ND14" s="55"/>
      <c r="NE14" s="55"/>
      <c r="NF14" s="55"/>
      <c r="NG14" s="55"/>
      <c r="NH14" s="55"/>
      <c r="NI14" s="55"/>
      <c r="NJ14" s="55"/>
      <c r="NK14" s="55"/>
      <c r="NL14" s="55"/>
      <c r="NM14" s="55"/>
      <c r="NN14" s="55"/>
      <c r="NO14" s="55"/>
      <c r="NP14" s="55"/>
      <c r="NQ14" s="55"/>
      <c r="NR14" s="55"/>
      <c r="NS14" s="55"/>
      <c r="NT14" s="55"/>
      <c r="NU14" s="55"/>
      <c r="NV14" s="55"/>
      <c r="NW14" s="55"/>
      <c r="NX14" s="55"/>
      <c r="NY14" s="55"/>
      <c r="NZ14" s="55"/>
      <c r="OA14" s="55"/>
      <c r="OB14" s="55"/>
      <c r="OC14" s="55"/>
      <c r="OD14" s="55"/>
      <c r="OE14" s="55"/>
      <c r="OF14" s="55"/>
      <c r="OG14" s="55"/>
      <c r="OH14" s="55"/>
      <c r="OI14" s="55"/>
      <c r="OJ14" s="55"/>
      <c r="OK14" s="55"/>
      <c r="OL14" s="55"/>
      <c r="OM14" s="55"/>
      <c r="ON14" s="55"/>
      <c r="OO14" s="55"/>
      <c r="OP14" s="55"/>
      <c r="OQ14" s="55"/>
      <c r="OR14" s="55"/>
      <c r="OS14" s="55"/>
      <c r="OT14" s="55"/>
      <c r="OU14" s="55"/>
      <c r="OV14" s="55"/>
      <c r="OW14" s="55"/>
      <c r="OX14" s="55"/>
      <c r="OY14" s="55"/>
      <c r="OZ14" s="55"/>
      <c r="PA14" s="55"/>
      <c r="PB14" s="55"/>
      <c r="PC14" s="55"/>
      <c r="PD14" s="55"/>
      <c r="PE14" s="55"/>
      <c r="PF14" s="55"/>
      <c r="PG14" s="55"/>
      <c r="PH14" s="55"/>
      <c r="PI14" s="55"/>
      <c r="PJ14" s="55"/>
      <c r="PK14" s="55"/>
      <c r="PL14" s="55"/>
      <c r="PM14" s="55"/>
      <c r="PN14" s="55"/>
      <c r="PO14" s="55"/>
      <c r="PP14" s="55"/>
      <c r="PQ14" s="55"/>
      <c r="PR14" s="55"/>
      <c r="PS14" s="55"/>
      <c r="PT14" s="55"/>
      <c r="PU14" s="55"/>
      <c r="PV14" s="55"/>
      <c r="PW14" s="55"/>
      <c r="PX14" s="55"/>
      <c r="PY14" s="55"/>
      <c r="PZ14" s="55"/>
      <c r="QA14" s="55"/>
      <c r="QB14" s="55"/>
      <c r="QC14" s="55"/>
      <c r="QD14" s="55"/>
      <c r="QE14" s="55"/>
      <c r="QF14" s="55"/>
      <c r="QG14" s="55"/>
      <c r="QH14" s="55"/>
      <c r="QI14" s="55"/>
      <c r="QJ14" s="55"/>
      <c r="QK14" s="55"/>
      <c r="QL14" s="55"/>
      <c r="QM14" s="55"/>
      <c r="QN14" s="55"/>
      <c r="QO14" s="55"/>
      <c r="QP14" s="55"/>
      <c r="QQ14" s="55"/>
      <c r="QR14" s="55"/>
      <c r="QS14" s="55"/>
      <c r="QT14" s="55"/>
      <c r="QU14" s="55"/>
      <c r="QV14" s="55"/>
      <c r="QW14" s="55"/>
      <c r="QX14" s="55"/>
      <c r="QY14" s="55"/>
      <c r="QZ14" s="55"/>
      <c r="RA14" s="55"/>
      <c r="RB14" s="55"/>
      <c r="RC14" s="55"/>
      <c r="RD14" s="55"/>
      <c r="RE14" s="55"/>
      <c r="RF14" s="55"/>
      <c r="RG14" s="55"/>
      <c r="RH14" s="55"/>
      <c r="RI14" s="55"/>
      <c r="RJ14" s="55"/>
      <c r="RK14" s="55"/>
      <c r="RL14" s="55"/>
      <c r="RM14" s="55"/>
      <c r="RN14" s="55"/>
      <c r="RO14" s="55"/>
      <c r="RP14" s="55"/>
      <c r="RQ14" s="55"/>
      <c r="RR14" s="55"/>
      <c r="RS14" s="55"/>
      <c r="RT14" s="55"/>
      <c r="RU14" s="55"/>
      <c r="RV14" s="55"/>
      <c r="RW14" s="55"/>
      <c r="RX14" s="55"/>
      <c r="RY14" s="55"/>
      <c r="RZ14" s="55"/>
      <c r="SA14" s="55"/>
      <c r="SB14" s="55"/>
      <c r="SC14" s="55"/>
      <c r="SD14" s="55"/>
      <c r="SE14" s="55"/>
      <c r="SF14" s="55"/>
      <c r="SG14" s="55"/>
      <c r="SH14" s="55"/>
      <c r="SI14" s="55"/>
      <c r="SJ14" s="55"/>
      <c r="SK14" s="55"/>
      <c r="SL14" s="55"/>
      <c r="SM14" s="55"/>
      <c r="SN14" s="55"/>
      <c r="SO14" s="55"/>
      <c r="SP14" s="55"/>
      <c r="SQ14" s="55"/>
      <c r="SR14" s="55"/>
      <c r="SS14" s="55"/>
      <c r="ST14" s="55"/>
      <c r="SU14" s="55"/>
      <c r="SV14" s="55"/>
      <c r="SW14" s="55"/>
      <c r="SX14" s="55"/>
      <c r="SY14" s="55"/>
      <c r="SZ14" s="55"/>
      <c r="TA14" s="55"/>
      <c r="TB14" s="55"/>
      <c r="TC14" s="55"/>
      <c r="TD14" s="55"/>
      <c r="TE14" s="55"/>
      <c r="TF14" s="55"/>
      <c r="TG14" s="55"/>
      <c r="TH14" s="55"/>
      <c r="TI14" s="55"/>
      <c r="TJ14" s="55"/>
      <c r="TK14" s="55"/>
      <c r="TL14" s="55"/>
      <c r="TM14" s="55"/>
      <c r="TN14" s="55"/>
      <c r="TO14" s="55"/>
      <c r="TP14" s="55"/>
      <c r="TQ14" s="55"/>
      <c r="TR14" s="55"/>
      <c r="TS14" s="55"/>
      <c r="TT14" s="55"/>
      <c r="TU14" s="55"/>
      <c r="TV14" s="55"/>
      <c r="TW14" s="55"/>
      <c r="TX14" s="55"/>
      <c r="TY14" s="55"/>
      <c r="TZ14" s="55"/>
      <c r="UA14" s="55"/>
      <c r="UB14" s="55"/>
      <c r="UC14" s="55"/>
      <c r="UD14" s="55"/>
      <c r="UE14" s="55"/>
      <c r="UF14" s="55"/>
      <c r="UG14" s="55"/>
      <c r="UH14" s="55"/>
      <c r="UI14" s="55"/>
      <c r="UJ14" s="55"/>
      <c r="UK14" s="55"/>
      <c r="UL14" s="55"/>
      <c r="UM14" s="55"/>
      <c r="UN14" s="55"/>
      <c r="UO14" s="55"/>
      <c r="UP14" s="55"/>
      <c r="UQ14" s="55"/>
      <c r="UR14" s="55"/>
      <c r="US14" s="55"/>
      <c r="UT14" s="55"/>
      <c r="UU14" s="55"/>
      <c r="UV14" s="55"/>
      <c r="UW14" s="55"/>
      <c r="UX14" s="55"/>
      <c r="UY14" s="55"/>
      <c r="UZ14" s="55"/>
      <c r="VA14" s="55"/>
      <c r="VB14" s="55"/>
      <c r="VC14" s="55"/>
      <c r="VD14" s="55"/>
      <c r="VE14" s="55"/>
      <c r="VF14" s="55"/>
      <c r="VG14" s="55"/>
      <c r="VH14" s="55"/>
      <c r="VI14" s="55"/>
      <c r="VJ14" s="55"/>
      <c r="VK14" s="55"/>
      <c r="VL14" s="55"/>
      <c r="VM14" s="55"/>
      <c r="VN14" s="55"/>
      <c r="VO14" s="55"/>
      <c r="VP14" s="55"/>
      <c r="VQ14" s="55"/>
      <c r="VR14" s="55"/>
      <c r="VS14" s="55"/>
      <c r="VT14" s="55"/>
      <c r="VU14" s="55"/>
      <c r="VV14" s="55"/>
      <c r="VW14" s="55"/>
      <c r="VX14" s="55"/>
      <c r="VY14" s="55"/>
      <c r="VZ14" s="55"/>
      <c r="WA14" s="55"/>
      <c r="WB14" s="55"/>
      <c r="WC14" s="55"/>
      <c r="WD14" s="55"/>
      <c r="WE14" s="55"/>
      <c r="WF14" s="55"/>
      <c r="WG14" s="55"/>
      <c r="WH14" s="55"/>
      <c r="WI14" s="55"/>
      <c r="WJ14" s="55"/>
      <c r="WK14" s="55"/>
      <c r="WL14" s="55"/>
      <c r="WM14" s="55"/>
      <c r="WN14" s="55"/>
      <c r="WO14" s="55"/>
      <c r="WP14" s="55"/>
      <c r="WQ14" s="55"/>
      <c r="WR14" s="55"/>
      <c r="WS14" s="55"/>
      <c r="WT14" s="55"/>
      <c r="WU14" s="55"/>
      <c r="WV14" s="55"/>
      <c r="WW14" s="55"/>
      <c r="WX14" s="55"/>
      <c r="WY14" s="55"/>
      <c r="WZ14" s="55"/>
      <c r="XA14" s="55"/>
      <c r="XB14" s="55"/>
      <c r="XC14" s="55"/>
      <c r="XD14" s="55"/>
      <c r="XE14" s="55"/>
      <c r="XF14" s="55"/>
      <c r="XG14" s="55"/>
      <c r="XH14" s="55"/>
      <c r="XI14" s="55"/>
      <c r="XJ14" s="55"/>
      <c r="XK14" s="55"/>
      <c r="XL14" s="55"/>
      <c r="XM14" s="55"/>
      <c r="XN14" s="55"/>
      <c r="XO14" s="55"/>
      <c r="XP14" s="55"/>
      <c r="XQ14" s="55"/>
      <c r="XR14" s="55"/>
      <c r="XS14" s="55"/>
      <c r="XT14" s="55"/>
      <c r="XU14" s="55"/>
      <c r="XV14" s="55"/>
      <c r="XW14" s="55"/>
      <c r="XX14" s="55"/>
      <c r="XY14" s="55"/>
      <c r="XZ14" s="55"/>
      <c r="YA14" s="55"/>
      <c r="YB14" s="55"/>
      <c r="YC14" s="55"/>
      <c r="YD14" s="55"/>
      <c r="YE14" s="55"/>
      <c r="YF14" s="55"/>
      <c r="YG14" s="55"/>
      <c r="YH14" s="55"/>
      <c r="YI14" s="55"/>
      <c r="YJ14" s="55"/>
      <c r="YK14" s="55"/>
      <c r="YL14" s="55"/>
      <c r="YM14" s="55"/>
      <c r="YN14" s="55"/>
      <c r="YO14" s="55"/>
      <c r="YP14" s="55"/>
      <c r="YQ14" s="55"/>
      <c r="YR14" s="55"/>
      <c r="YS14" s="55"/>
      <c r="YT14" s="55"/>
      <c r="YU14" s="55"/>
      <c r="YV14" s="55"/>
      <c r="YW14" s="55"/>
      <c r="YX14" s="55"/>
      <c r="YY14" s="55"/>
      <c r="YZ14" s="55"/>
      <c r="ZA14" s="55"/>
      <c r="ZB14" s="55"/>
      <c r="ZC14" s="55"/>
      <c r="ZD14" s="55"/>
      <c r="ZE14" s="55"/>
      <c r="ZF14" s="55"/>
      <c r="ZG14" s="55"/>
      <c r="ZH14" s="55"/>
      <c r="ZI14" s="55"/>
      <c r="ZJ14" s="55"/>
      <c r="ZK14" s="55"/>
      <c r="ZL14" s="55"/>
      <c r="ZM14" s="55"/>
      <c r="ZN14" s="55"/>
      <c r="ZO14" s="55"/>
      <c r="ZP14" s="55"/>
      <c r="ZQ14" s="55"/>
      <c r="ZR14" s="55"/>
      <c r="ZS14" s="55"/>
      <c r="ZT14" s="55"/>
      <c r="ZU14" s="55"/>
      <c r="ZV14" s="55"/>
      <c r="ZW14" s="55"/>
      <c r="ZX14" s="55"/>
      <c r="ZY14" s="55"/>
      <c r="ZZ14" s="55"/>
      <c r="AAA14" s="55"/>
      <c r="AAB14" s="55"/>
      <c r="AAC14" s="55"/>
      <c r="AAD14" s="55"/>
      <c r="AAE14" s="55"/>
      <c r="AAF14" s="55"/>
      <c r="AAG14" s="55"/>
      <c r="AAH14" s="55"/>
      <c r="AAI14" s="55"/>
      <c r="AAJ14" s="55"/>
      <c r="AAK14" s="55"/>
      <c r="AAL14" s="55"/>
      <c r="AAM14" s="55"/>
      <c r="AAN14" s="55"/>
      <c r="AAO14" s="55"/>
      <c r="AAP14" s="55"/>
      <c r="AAQ14" s="55"/>
      <c r="AAR14" s="55"/>
      <c r="AAS14" s="55"/>
      <c r="AAT14" s="55"/>
      <c r="AAU14" s="55"/>
      <c r="AAV14" s="55"/>
      <c r="AAW14" s="55"/>
      <c r="AAX14" s="55"/>
      <c r="AAY14" s="55"/>
      <c r="AAZ14" s="55"/>
      <c r="ABA14" s="55"/>
      <c r="ABB14" s="55"/>
      <c r="ABC14" s="55"/>
      <c r="ABD14" s="55"/>
      <c r="ABE14" s="55"/>
      <c r="ABF14" s="55"/>
      <c r="ABG14" s="55"/>
      <c r="ABH14" s="55"/>
      <c r="ABI14" s="55"/>
      <c r="ABJ14" s="55"/>
      <c r="ABK14" s="55"/>
      <c r="ABL14" s="55"/>
      <c r="ABM14" s="55"/>
      <c r="ABN14" s="55"/>
      <c r="ABO14" s="55"/>
      <c r="ABP14" s="55"/>
      <c r="ABQ14" s="55"/>
      <c r="ABR14" s="55"/>
      <c r="ABS14" s="55"/>
      <c r="ABT14" s="55"/>
      <c r="ABU14" s="55"/>
      <c r="ABV14" s="55"/>
      <c r="ABW14" s="55"/>
      <c r="ABX14" s="55"/>
      <c r="ABY14" s="55"/>
      <c r="ABZ14" s="55"/>
      <c r="ACA14" s="55"/>
      <c r="ACB14" s="55"/>
      <c r="ACC14" s="55"/>
      <c r="ACD14" s="55"/>
      <c r="ACE14" s="55"/>
      <c r="ACF14" s="55"/>
      <c r="ACG14" s="55"/>
      <c r="ACH14" s="55"/>
      <c r="ACI14" s="55"/>
      <c r="ACJ14" s="55"/>
      <c r="ACK14" s="55"/>
      <c r="ACL14" s="55"/>
      <c r="ACM14" s="55"/>
      <c r="ACN14" s="55"/>
      <c r="ACO14" s="55"/>
      <c r="ACP14" s="55"/>
      <c r="ACQ14" s="55"/>
      <c r="ACR14" s="55"/>
      <c r="ACS14" s="55"/>
      <c r="ACT14" s="55"/>
      <c r="ACU14" s="55"/>
      <c r="ACV14" s="55"/>
      <c r="ACW14" s="55"/>
      <c r="ACX14" s="55"/>
      <c r="ACY14" s="55"/>
      <c r="ACZ14" s="55"/>
      <c r="ADA14" s="55"/>
      <c r="ADB14" s="55"/>
      <c r="ADC14" s="55"/>
      <c r="ADD14" s="55"/>
      <c r="ADE14" s="55"/>
      <c r="ADF14" s="55"/>
      <c r="ADG14" s="55"/>
      <c r="ADH14" s="55"/>
      <c r="ADI14" s="55"/>
      <c r="ADJ14" s="55"/>
      <c r="ADK14" s="55"/>
      <c r="ADL14" s="55"/>
      <c r="ADM14" s="55"/>
      <c r="ADN14" s="55"/>
      <c r="ADO14" s="55"/>
      <c r="ADP14" s="55"/>
      <c r="ADQ14" s="55"/>
      <c r="ADR14" s="55"/>
      <c r="ADS14" s="55"/>
      <c r="ADT14" s="55"/>
      <c r="ADU14" s="55"/>
      <c r="ADV14" s="55"/>
      <c r="ADW14" s="55"/>
      <c r="ADX14" s="55"/>
      <c r="ADY14" s="55"/>
      <c r="ADZ14" s="55"/>
      <c r="AEA14" s="55"/>
      <c r="AEB14" s="55"/>
      <c r="AEC14" s="55"/>
      <c r="AED14" s="55"/>
      <c r="AEE14" s="55"/>
      <c r="AEF14" s="55"/>
      <c r="AEG14" s="55"/>
      <c r="AEH14" s="55"/>
      <c r="AEI14" s="55"/>
      <c r="AEJ14" s="55"/>
      <c r="AEK14" s="55"/>
      <c r="AEL14" s="55"/>
      <c r="AEM14" s="55"/>
      <c r="AEN14" s="55"/>
      <c r="AEO14" s="55"/>
      <c r="AEP14" s="55"/>
      <c r="AEQ14" s="55"/>
      <c r="AER14" s="55"/>
      <c r="AES14" s="55"/>
      <c r="AET14" s="55"/>
      <c r="AEU14" s="55"/>
      <c r="AEV14" s="55"/>
      <c r="AEW14" s="55"/>
      <c r="AEX14" s="55"/>
      <c r="AEY14" s="55"/>
      <c r="AEZ14" s="55"/>
      <c r="AFA14" s="55"/>
      <c r="AFB14" s="55"/>
      <c r="AFC14" s="55"/>
      <c r="AFD14" s="55"/>
      <c r="AFE14" s="55"/>
      <c r="AFF14" s="55"/>
      <c r="AFG14" s="55"/>
      <c r="AFH14" s="55"/>
      <c r="AFI14" s="55"/>
      <c r="AFJ14" s="55"/>
      <c r="AFK14" s="55"/>
      <c r="AFL14" s="55"/>
      <c r="AFM14" s="55"/>
      <c r="AFN14" s="55"/>
      <c r="AFO14" s="55"/>
      <c r="AFP14" s="55"/>
      <c r="AFQ14" s="55"/>
      <c r="AFR14" s="55"/>
      <c r="AFS14" s="55"/>
      <c r="AFT14" s="55"/>
      <c r="AFU14" s="55"/>
      <c r="AFV14" s="55"/>
      <c r="AFW14" s="55"/>
      <c r="AFX14" s="55"/>
      <c r="AFY14" s="55"/>
      <c r="AFZ14" s="55"/>
      <c r="AGA14" s="55"/>
      <c r="AGB14" s="55"/>
      <c r="AGC14" s="55"/>
      <c r="AGD14" s="55"/>
      <c r="AGE14" s="55"/>
      <c r="AGF14" s="55"/>
      <c r="AGG14" s="55"/>
      <c r="AGH14" s="55"/>
      <c r="AGI14" s="55"/>
      <c r="AGJ14" s="55"/>
      <c r="AGK14" s="55"/>
      <c r="AGL14" s="55"/>
      <c r="AGM14" s="55"/>
      <c r="AGN14" s="55"/>
      <c r="AGO14" s="55"/>
      <c r="AGP14" s="55"/>
      <c r="AGQ14" s="55"/>
      <c r="AGR14" s="55"/>
      <c r="AGS14" s="55"/>
      <c r="AGT14" s="55"/>
      <c r="AGU14" s="55"/>
      <c r="AGV14" s="55"/>
      <c r="AGW14" s="55"/>
      <c r="AGX14" s="55"/>
      <c r="AGY14" s="55"/>
      <c r="AGZ14" s="55"/>
      <c r="AHA14" s="55"/>
      <c r="AHB14" s="55"/>
      <c r="AHC14" s="55"/>
      <c r="AHD14" s="55"/>
      <c r="AHE14" s="55"/>
      <c r="AHF14" s="55"/>
      <c r="AHG14" s="55"/>
      <c r="AHH14" s="55"/>
      <c r="AHI14" s="55"/>
      <c r="AHJ14" s="55"/>
      <c r="AHK14" s="55"/>
      <c r="AHL14" s="55"/>
      <c r="AHM14" s="55"/>
      <c r="AHN14" s="55"/>
      <c r="AHO14" s="55"/>
      <c r="AHP14" s="55"/>
      <c r="AHQ14" s="55"/>
      <c r="AHR14" s="55"/>
      <c r="AHS14" s="55"/>
      <c r="AHT14" s="55"/>
      <c r="AHU14" s="55"/>
      <c r="AHV14" s="55"/>
      <c r="AHW14" s="55"/>
      <c r="AHX14" s="55"/>
      <c r="AHY14" s="55"/>
      <c r="AHZ14" s="55"/>
      <c r="AIA14" s="55"/>
      <c r="AIB14" s="55"/>
      <c r="AIC14" s="55"/>
      <c r="AID14" s="55"/>
      <c r="AIE14" s="55"/>
      <c r="AIF14" s="55"/>
      <c r="AIG14" s="55"/>
      <c r="AIH14" s="55"/>
      <c r="AII14" s="55"/>
      <c r="AIJ14" s="55"/>
      <c r="AIK14" s="55"/>
      <c r="AIL14" s="55"/>
      <c r="AIM14" s="55"/>
      <c r="AIN14" s="55"/>
      <c r="AIO14" s="55"/>
      <c r="AIP14" s="55"/>
      <c r="AIQ14" s="55"/>
      <c r="AIR14" s="55"/>
      <c r="AIS14" s="55"/>
      <c r="AIT14" s="55"/>
      <c r="AIU14" s="55"/>
      <c r="AIV14" s="55"/>
      <c r="AIW14" s="55"/>
      <c r="AIX14" s="55"/>
      <c r="AIY14" s="55"/>
      <c r="AIZ14" s="55"/>
      <c r="AJA14" s="55"/>
      <c r="AJB14" s="55"/>
      <c r="AJC14" s="55"/>
      <c r="AJD14" s="55"/>
      <c r="AJE14" s="55"/>
      <c r="AJF14" s="55"/>
      <c r="AJG14" s="55"/>
      <c r="AJH14" s="55"/>
      <c r="AJI14" s="55"/>
      <c r="AJJ14" s="55"/>
      <c r="AJK14" s="55"/>
      <c r="AJL14" s="55"/>
      <c r="AJM14" s="55"/>
      <c r="AJN14" s="55"/>
      <c r="AJO14" s="55"/>
      <c r="AJP14" s="55"/>
      <c r="AJQ14" s="55"/>
      <c r="AJR14" s="55"/>
      <c r="AJS14" s="55"/>
      <c r="AJT14" s="55"/>
      <c r="AJU14" s="55"/>
      <c r="AJV14" s="55"/>
      <c r="AJW14" s="55"/>
      <c r="AJX14" s="55"/>
      <c r="AJY14" s="55"/>
      <c r="AJZ14" s="55"/>
      <c r="AKA14" s="55"/>
      <c r="AKB14" s="55"/>
      <c r="AKC14" s="55"/>
      <c r="AKD14" s="55"/>
      <c r="AKE14" s="55"/>
      <c r="AKF14" s="55"/>
      <c r="AKG14" s="55"/>
      <c r="AKH14" s="55"/>
      <c r="AKI14" s="55"/>
      <c r="AKJ14" s="55"/>
      <c r="AKK14" s="55"/>
      <c r="AKL14" s="55"/>
      <c r="AKM14" s="55"/>
      <c r="AKN14" s="55"/>
      <c r="AKO14" s="55"/>
      <c r="AKP14" s="55"/>
      <c r="AKQ14" s="55"/>
      <c r="AKR14" s="55"/>
      <c r="AKS14" s="55"/>
      <c r="AKT14" s="55"/>
      <c r="AKU14" s="55"/>
      <c r="AKV14" s="55"/>
      <c r="AKW14" s="55"/>
      <c r="AKX14" s="55"/>
      <c r="AKY14" s="55"/>
      <c r="AKZ14" s="55"/>
      <c r="ALA14" s="55"/>
      <c r="ALB14" s="55"/>
      <c r="ALC14" s="55"/>
      <c r="ALD14" s="55"/>
      <c r="ALE14" s="55"/>
      <c r="ALF14" s="55"/>
      <c r="ALG14" s="55"/>
      <c r="ALH14" s="55"/>
      <c r="ALI14" s="55"/>
      <c r="ALJ14" s="55"/>
      <c r="ALK14" s="55"/>
      <c r="ALL14" s="55"/>
      <c r="ALM14" s="55"/>
      <c r="ALN14" s="55"/>
      <c r="ALO14" s="55"/>
      <c r="ALP14" s="55"/>
      <c r="ALQ14" s="55"/>
      <c r="ALR14" s="55"/>
      <c r="ALS14" s="55"/>
      <c r="ALT14" s="55"/>
      <c r="ALU14" s="55"/>
      <c r="ALV14" s="55"/>
      <c r="ALW14" s="55"/>
      <c r="ALX14" s="55"/>
      <c r="ALY14" s="55"/>
      <c r="ALZ14" s="55"/>
      <c r="AMA14" s="55"/>
      <c r="AMB14" s="55"/>
      <c r="AMC14" s="55"/>
      <c r="AMD14" s="55"/>
      <c r="AME14" s="55"/>
      <c r="AMF14" s="55"/>
      <c r="AMG14" s="55"/>
      <c r="AMH14" s="55"/>
      <c r="AMI14" s="55"/>
      <c r="AMJ14" s="55"/>
      <c r="AMK14" s="55"/>
      <c r="AML14" s="55"/>
      <c r="AMM14" s="55"/>
      <c r="AMN14" s="55"/>
      <c r="AMO14" s="55"/>
      <c r="AMP14" s="55"/>
      <c r="AMQ14" s="55"/>
      <c r="AMR14" s="55"/>
      <c r="AMS14" s="55"/>
      <c r="AMT14" s="55"/>
      <c r="AMU14" s="55"/>
      <c r="AMV14" s="55"/>
      <c r="AMW14" s="55"/>
      <c r="AMX14" s="55"/>
      <c r="AMY14" s="55"/>
      <c r="AMZ14" s="55"/>
      <c r="ANA14" s="55"/>
      <c r="ANB14" s="55"/>
      <c r="ANC14" s="55"/>
      <c r="AND14" s="55"/>
      <c r="ANE14" s="55"/>
      <c r="ANF14" s="55"/>
      <c r="ANG14" s="55"/>
      <c r="ANH14" s="55"/>
      <c r="ANI14" s="55"/>
      <c r="ANJ14" s="55"/>
      <c r="ANK14" s="55"/>
      <c r="ANL14" s="55"/>
      <c r="ANM14" s="55"/>
      <c r="ANN14" s="55"/>
      <c r="ANO14" s="55"/>
      <c r="ANP14" s="55"/>
      <c r="ANQ14" s="55"/>
      <c r="ANR14" s="55"/>
      <c r="ANS14" s="55"/>
      <c r="ANT14" s="55"/>
      <c r="ANU14" s="55"/>
      <c r="ANV14" s="55"/>
      <c r="ANW14" s="55"/>
      <c r="ANX14" s="55"/>
      <c r="ANY14" s="55"/>
      <c r="ANZ14" s="55"/>
      <c r="AOA14" s="55"/>
      <c r="AOB14" s="55"/>
      <c r="AOC14" s="55"/>
      <c r="AOD14" s="55"/>
      <c r="AOE14" s="55"/>
      <c r="AOF14" s="55"/>
      <c r="AOG14" s="55"/>
      <c r="AOH14" s="55"/>
      <c r="AOI14" s="55"/>
      <c r="AOJ14" s="55"/>
      <c r="AOK14" s="55"/>
      <c r="AOL14" s="55"/>
      <c r="AOM14" s="55"/>
      <c r="AON14" s="55"/>
      <c r="AOO14" s="55"/>
      <c r="AOP14" s="55"/>
      <c r="AOQ14" s="55"/>
      <c r="AOR14" s="55"/>
      <c r="AOS14" s="55"/>
      <c r="AOT14" s="55"/>
      <c r="AOU14" s="55"/>
      <c r="AOV14" s="55"/>
      <c r="AOW14" s="55"/>
      <c r="AOX14" s="55"/>
      <c r="AOY14" s="55"/>
      <c r="AOZ14" s="55"/>
      <c r="APA14" s="55"/>
      <c r="APB14" s="55"/>
      <c r="APC14" s="55"/>
      <c r="APD14" s="55"/>
      <c r="APE14" s="55"/>
      <c r="APF14" s="55"/>
      <c r="APG14" s="55"/>
      <c r="APH14" s="55"/>
      <c r="API14" s="55"/>
      <c r="APJ14" s="55"/>
      <c r="APK14" s="55"/>
      <c r="APL14" s="55"/>
      <c r="APM14" s="55"/>
      <c r="APN14" s="55"/>
      <c r="APO14" s="55"/>
      <c r="APP14" s="55"/>
      <c r="APQ14" s="55"/>
      <c r="APR14" s="55"/>
      <c r="APS14" s="55"/>
      <c r="APT14" s="55"/>
      <c r="APU14" s="55"/>
      <c r="APV14" s="55"/>
      <c r="APW14" s="55"/>
      <c r="APX14" s="55"/>
      <c r="APY14" s="55"/>
      <c r="APZ14" s="55"/>
      <c r="AQA14" s="55"/>
      <c r="AQB14" s="55"/>
      <c r="AQC14" s="55"/>
      <c r="AQD14" s="55"/>
      <c r="AQE14" s="55"/>
      <c r="AQF14" s="55"/>
      <c r="AQG14" s="55"/>
      <c r="AQH14" s="55"/>
      <c r="AQI14" s="55"/>
      <c r="AQJ14" s="55"/>
      <c r="AQK14" s="55"/>
      <c r="AQL14" s="55"/>
      <c r="AQM14" s="55"/>
      <c r="AQN14" s="55"/>
      <c r="AQO14" s="55"/>
      <c r="AQP14" s="55"/>
      <c r="AQQ14" s="55"/>
      <c r="AQR14" s="55"/>
      <c r="AQS14" s="55"/>
      <c r="AQT14" s="55"/>
      <c r="AQU14" s="55"/>
      <c r="AQV14" s="55"/>
      <c r="AQW14" s="55"/>
      <c r="AQX14" s="55"/>
      <c r="AQY14" s="55"/>
      <c r="AQZ14" s="55"/>
      <c r="ARA14" s="55"/>
      <c r="ARB14" s="55"/>
      <c r="ARC14" s="55"/>
      <c r="ARD14" s="55"/>
      <c r="ARE14" s="55"/>
      <c r="ARF14" s="55"/>
      <c r="ARG14" s="55"/>
      <c r="ARH14" s="55"/>
      <c r="ARI14" s="55"/>
      <c r="ARJ14" s="55"/>
      <c r="ARK14" s="55"/>
      <c r="ARL14" s="55"/>
      <c r="ARM14" s="55"/>
      <c r="ARN14" s="55"/>
      <c r="ARO14" s="55"/>
      <c r="ARP14" s="55"/>
      <c r="ARQ14" s="55"/>
      <c r="ARR14" s="55"/>
      <c r="ARS14" s="55"/>
      <c r="ART14" s="55"/>
      <c r="ARU14" s="55"/>
      <c r="ARV14" s="55"/>
      <c r="ARW14" s="55"/>
      <c r="ARX14" s="55"/>
      <c r="ARY14" s="55"/>
      <c r="ARZ14" s="55"/>
      <c r="ASA14" s="55"/>
      <c r="ASB14" s="55"/>
      <c r="ASC14" s="55"/>
      <c r="ASD14" s="55"/>
      <c r="ASE14" s="55"/>
      <c r="ASF14" s="55"/>
      <c r="ASG14" s="55"/>
      <c r="ASH14" s="55"/>
      <c r="ASI14" s="55"/>
      <c r="ASJ14" s="55"/>
      <c r="ASK14" s="55"/>
      <c r="ASL14" s="55"/>
      <c r="ASM14" s="55"/>
      <c r="ASN14" s="55"/>
      <c r="ASO14" s="55"/>
      <c r="ASP14" s="55"/>
      <c r="ASQ14" s="55"/>
      <c r="ASR14" s="55"/>
      <c r="ASS14" s="55"/>
      <c r="AST14" s="55"/>
      <c r="ASU14" s="55"/>
      <c r="ASV14" s="55"/>
      <c r="ASW14" s="55"/>
      <c r="ASX14" s="55"/>
      <c r="ASY14" s="55"/>
      <c r="ASZ14" s="55"/>
      <c r="ATA14" s="55"/>
      <c r="ATB14" s="55"/>
      <c r="ATC14" s="55"/>
      <c r="ATD14" s="55"/>
      <c r="ATE14" s="55"/>
      <c r="ATF14" s="55"/>
      <c r="ATG14" s="55"/>
      <c r="ATH14" s="55"/>
      <c r="ATI14" s="55"/>
      <c r="ATJ14" s="55"/>
      <c r="ATK14" s="55"/>
      <c r="ATL14" s="55"/>
      <c r="ATM14" s="55"/>
      <c r="ATN14" s="55"/>
      <c r="ATO14" s="55"/>
      <c r="ATP14" s="55"/>
      <c r="ATQ14" s="55"/>
      <c r="ATR14" s="55"/>
      <c r="ATS14" s="55"/>
      <c r="ATT14" s="55"/>
      <c r="ATU14" s="55"/>
      <c r="ATV14" s="55"/>
      <c r="ATW14" s="55"/>
      <c r="ATX14" s="55"/>
      <c r="ATY14" s="55"/>
      <c r="ATZ14" s="55"/>
      <c r="AUA14" s="55"/>
      <c r="AUB14" s="55"/>
      <c r="AUC14" s="55"/>
      <c r="AUD14" s="55"/>
      <c r="AUE14" s="55"/>
      <c r="AUF14" s="55"/>
      <c r="AUG14" s="55"/>
      <c r="AUH14" s="55"/>
      <c r="AUI14" s="55"/>
      <c r="AUJ14" s="55"/>
      <c r="AUK14" s="55"/>
      <c r="AUL14" s="55"/>
      <c r="AUM14" s="55"/>
      <c r="AUN14" s="55"/>
      <c r="AUO14" s="55"/>
      <c r="AUP14" s="55"/>
      <c r="AUQ14" s="55"/>
      <c r="AUR14" s="55"/>
      <c r="AUS14" s="55"/>
      <c r="AUT14" s="55"/>
      <c r="AUU14" s="55"/>
      <c r="AUV14" s="55"/>
      <c r="AUW14" s="55"/>
      <c r="AUX14" s="55"/>
      <c r="AUY14" s="55"/>
      <c r="AUZ14" s="55"/>
      <c r="AVA14" s="55"/>
      <c r="AVB14" s="55"/>
      <c r="AVC14" s="55"/>
      <c r="AVD14" s="55"/>
      <c r="AVE14" s="55"/>
      <c r="AVF14" s="55"/>
      <c r="AVG14" s="55"/>
      <c r="AVH14" s="55"/>
      <c r="AVI14" s="55"/>
      <c r="AVJ14" s="55"/>
      <c r="AVK14" s="55"/>
      <c r="AVL14" s="55"/>
      <c r="AVM14" s="55"/>
      <c r="AVN14" s="55"/>
      <c r="AVO14" s="55"/>
      <c r="AVP14" s="55"/>
      <c r="AVQ14" s="55"/>
      <c r="AVR14" s="55"/>
      <c r="AVS14" s="55"/>
      <c r="AVT14" s="55"/>
      <c r="AVU14" s="55"/>
      <c r="AVV14" s="55"/>
      <c r="AVW14" s="55"/>
      <c r="AVX14" s="55"/>
      <c r="AVY14" s="55"/>
      <c r="AVZ14" s="55"/>
      <c r="AWA14" s="55"/>
      <c r="AWB14" s="55"/>
      <c r="AWC14" s="55"/>
      <c r="AWD14" s="55"/>
      <c r="AWE14" s="55"/>
      <c r="AWF14" s="55"/>
      <c r="AWG14" s="55"/>
      <c r="AWH14" s="55"/>
      <c r="AWI14" s="55"/>
      <c r="AWJ14" s="55"/>
      <c r="AWK14" s="55"/>
      <c r="AWL14" s="55"/>
      <c r="AWM14" s="55"/>
      <c r="AWN14" s="55"/>
      <c r="AWO14" s="55"/>
      <c r="AWP14" s="55"/>
      <c r="AWQ14" s="55"/>
      <c r="AWR14" s="55"/>
      <c r="AWS14" s="55"/>
      <c r="AWT14" s="55"/>
      <c r="AWU14" s="55"/>
      <c r="AWV14" s="55"/>
      <c r="AWW14" s="55"/>
      <c r="AWX14" s="55"/>
      <c r="AWY14" s="55"/>
      <c r="AWZ14" s="55"/>
      <c r="AXA14" s="55"/>
      <c r="AXB14" s="55"/>
      <c r="AXC14" s="55"/>
      <c r="AXD14" s="55"/>
      <c r="AXE14" s="55"/>
      <c r="AXF14" s="55"/>
      <c r="AXG14" s="55"/>
      <c r="AXH14" s="55"/>
      <c r="AXI14" s="55"/>
      <c r="AXJ14" s="55"/>
      <c r="AXK14" s="55"/>
      <c r="AXL14" s="55"/>
      <c r="AXM14" s="55"/>
      <c r="AXN14" s="55"/>
      <c r="AXO14" s="55"/>
      <c r="AXP14" s="55"/>
      <c r="AXQ14" s="55"/>
      <c r="AXR14" s="55"/>
      <c r="AXS14" s="55"/>
      <c r="AXT14" s="55"/>
      <c r="AXU14" s="55"/>
      <c r="AXV14" s="55"/>
      <c r="AXW14" s="55"/>
      <c r="AXX14" s="55"/>
      <c r="AXY14" s="55"/>
      <c r="AXZ14" s="55"/>
      <c r="AYA14" s="55"/>
      <c r="AYB14" s="55"/>
      <c r="AYC14" s="55"/>
      <c r="AYD14" s="55"/>
      <c r="AYE14" s="55"/>
      <c r="AYF14" s="55"/>
      <c r="AYG14" s="55"/>
      <c r="AYH14" s="55"/>
      <c r="AYI14" s="55"/>
      <c r="AYJ14" s="55"/>
      <c r="AYK14" s="55"/>
      <c r="AYL14" s="55"/>
      <c r="AYM14" s="55"/>
      <c r="AYN14" s="55"/>
      <c r="AYO14" s="55"/>
      <c r="AYP14" s="55"/>
      <c r="AYQ14" s="55"/>
      <c r="AYR14" s="55"/>
      <c r="AYS14" s="55"/>
      <c r="AYT14" s="55"/>
      <c r="AYU14" s="55"/>
      <c r="AYV14" s="55"/>
      <c r="AYW14" s="55"/>
      <c r="AYX14" s="55"/>
      <c r="AYY14" s="55"/>
      <c r="AYZ14" s="55"/>
      <c r="AZA14" s="55"/>
      <c r="AZB14" s="55"/>
      <c r="AZC14" s="55"/>
      <c r="AZD14" s="55"/>
      <c r="AZE14" s="55"/>
      <c r="AZF14" s="55"/>
      <c r="AZG14" s="55"/>
      <c r="AZH14" s="55"/>
      <c r="AZI14" s="55"/>
      <c r="AZJ14" s="55"/>
      <c r="AZK14" s="55"/>
      <c r="AZL14" s="55"/>
      <c r="AZM14" s="55"/>
      <c r="AZN14" s="55"/>
      <c r="AZO14" s="55"/>
      <c r="AZP14" s="55"/>
      <c r="AZQ14" s="55"/>
      <c r="AZR14" s="55"/>
      <c r="AZS14" s="55"/>
      <c r="AZT14" s="55"/>
      <c r="AZU14" s="55"/>
      <c r="AZV14" s="55"/>
      <c r="AZW14" s="55"/>
      <c r="AZX14" s="55"/>
      <c r="AZY14" s="55"/>
      <c r="AZZ14" s="55"/>
      <c r="BAA14" s="55"/>
      <c r="BAB14" s="55"/>
      <c r="BAC14" s="55"/>
      <c r="BAD14" s="55"/>
      <c r="BAE14" s="55"/>
      <c r="BAF14" s="55"/>
      <c r="BAG14" s="55"/>
      <c r="BAH14" s="55"/>
      <c r="BAI14" s="55"/>
      <c r="BAJ14" s="55"/>
      <c r="BAK14" s="55"/>
      <c r="BAL14" s="55"/>
      <c r="BAM14" s="55"/>
      <c r="BAN14" s="55"/>
      <c r="BAO14" s="55"/>
      <c r="BAP14" s="55"/>
      <c r="BAQ14" s="55"/>
      <c r="BAR14" s="55"/>
      <c r="BAS14" s="55"/>
      <c r="BAT14" s="55"/>
      <c r="BAU14" s="55"/>
      <c r="BAV14" s="55"/>
      <c r="BAW14" s="55"/>
      <c r="BAX14" s="55"/>
      <c r="BAY14" s="55"/>
      <c r="BAZ14" s="55"/>
      <c r="BBA14" s="55"/>
      <c r="BBB14" s="55"/>
      <c r="BBC14" s="55"/>
      <c r="BBD14" s="55"/>
      <c r="BBE14" s="55"/>
      <c r="BBF14" s="55"/>
      <c r="BBG14" s="55"/>
      <c r="BBH14" s="55"/>
      <c r="BBI14" s="55"/>
      <c r="BBJ14" s="55"/>
      <c r="BBK14" s="55"/>
      <c r="BBL14" s="55"/>
      <c r="BBM14" s="55"/>
      <c r="BBN14" s="55"/>
      <c r="BBO14" s="55"/>
      <c r="BBP14" s="55"/>
      <c r="BBQ14" s="55"/>
      <c r="BBR14" s="55"/>
      <c r="BBS14" s="55"/>
      <c r="BBT14" s="55"/>
      <c r="BBU14" s="55"/>
      <c r="BBV14" s="55"/>
      <c r="BBW14" s="55"/>
      <c r="BBX14" s="55"/>
      <c r="BBY14" s="55"/>
      <c r="BBZ14" s="55"/>
      <c r="BCA14" s="55"/>
      <c r="BCB14" s="55"/>
      <c r="BCC14" s="55"/>
      <c r="BCD14" s="55"/>
      <c r="BCE14" s="55"/>
      <c r="BCF14" s="55"/>
      <c r="BCG14" s="55"/>
      <c r="BCH14" s="55"/>
      <c r="BCI14" s="55"/>
      <c r="BCJ14" s="55"/>
      <c r="BCK14" s="55"/>
      <c r="BCL14" s="55"/>
      <c r="BCM14" s="55"/>
      <c r="BCN14" s="55"/>
      <c r="BCO14" s="55"/>
      <c r="BCP14" s="55"/>
      <c r="BCQ14" s="55"/>
      <c r="BCR14" s="55"/>
      <c r="BCS14" s="55"/>
      <c r="BCT14" s="55"/>
      <c r="BCU14" s="55"/>
      <c r="BCV14" s="55"/>
      <c r="BCW14" s="55"/>
      <c r="BCX14" s="55"/>
      <c r="BCY14" s="55"/>
      <c r="BCZ14" s="55"/>
      <c r="BDA14" s="55"/>
      <c r="BDB14" s="55"/>
      <c r="BDC14" s="55"/>
      <c r="BDD14" s="55"/>
      <c r="BDE14" s="55"/>
      <c r="BDF14" s="55"/>
      <c r="BDG14" s="55"/>
      <c r="BDH14" s="55"/>
      <c r="BDI14" s="55"/>
      <c r="BDJ14" s="55"/>
      <c r="BDK14" s="55"/>
      <c r="BDL14" s="55"/>
      <c r="BDM14" s="55"/>
      <c r="BDN14" s="55"/>
      <c r="BDO14" s="55"/>
      <c r="BDP14" s="55"/>
      <c r="BDQ14" s="55"/>
      <c r="BDR14" s="55"/>
      <c r="BDS14" s="55"/>
      <c r="BDT14" s="55"/>
      <c r="BDU14" s="55"/>
      <c r="BDV14" s="55"/>
      <c r="BDW14" s="55"/>
      <c r="BDX14" s="55"/>
      <c r="BDY14" s="55"/>
      <c r="BDZ14" s="55"/>
      <c r="BEA14" s="55"/>
      <c r="BEB14" s="55"/>
      <c r="BEC14" s="55"/>
      <c r="BED14" s="55"/>
      <c r="BEE14" s="55"/>
      <c r="BEF14" s="55"/>
      <c r="BEG14" s="55"/>
      <c r="BEH14" s="55"/>
      <c r="BEI14" s="55"/>
      <c r="BEJ14" s="55"/>
      <c r="BEK14" s="55"/>
      <c r="BEL14" s="55"/>
      <c r="BEM14" s="55"/>
      <c r="BEN14" s="55"/>
      <c r="BEO14" s="55"/>
      <c r="BEP14" s="55"/>
      <c r="BEQ14" s="55"/>
      <c r="BER14" s="55"/>
      <c r="BES14" s="55"/>
      <c r="BET14" s="55"/>
      <c r="BEU14" s="55"/>
      <c r="BEV14" s="55"/>
      <c r="BEW14" s="55"/>
      <c r="BEX14" s="55"/>
      <c r="BEY14" s="55"/>
      <c r="BEZ14" s="55"/>
      <c r="BFA14" s="55"/>
      <c r="BFB14" s="55"/>
      <c r="BFC14" s="55"/>
      <c r="BFD14" s="55"/>
      <c r="BFE14" s="55"/>
      <c r="BFF14" s="55"/>
      <c r="BFG14" s="55"/>
      <c r="BFH14" s="55"/>
      <c r="BFI14" s="55"/>
      <c r="BFJ14" s="55"/>
      <c r="BFK14" s="55"/>
      <c r="BFL14" s="55"/>
      <c r="BFM14" s="55"/>
      <c r="BFN14" s="55"/>
      <c r="BFO14" s="55"/>
      <c r="BFP14" s="55"/>
      <c r="BFQ14" s="55"/>
      <c r="BFR14" s="55"/>
      <c r="BFS14" s="55"/>
      <c r="BFT14" s="55"/>
      <c r="BFU14" s="55"/>
      <c r="BFV14" s="55"/>
      <c r="BFW14" s="55"/>
      <c r="BFX14" s="55"/>
      <c r="BFY14" s="55"/>
      <c r="BFZ14" s="55"/>
      <c r="BGA14" s="55"/>
      <c r="BGB14" s="55"/>
      <c r="BGC14" s="55"/>
      <c r="BGD14" s="55"/>
      <c r="BGE14" s="55"/>
      <c r="BGF14" s="55"/>
      <c r="BGG14" s="55"/>
      <c r="BGH14" s="55"/>
      <c r="BGI14" s="55"/>
      <c r="BGJ14" s="55"/>
      <c r="BGK14" s="55"/>
      <c r="BGL14" s="55"/>
      <c r="BGM14" s="55"/>
      <c r="BGN14" s="55"/>
      <c r="BGO14" s="55"/>
      <c r="BGP14" s="55"/>
      <c r="BGQ14" s="55"/>
      <c r="BGR14" s="55"/>
      <c r="BGS14" s="55"/>
      <c r="BGT14" s="55"/>
      <c r="BGU14" s="55"/>
      <c r="BGV14" s="55"/>
      <c r="BGW14" s="55"/>
      <c r="BGX14" s="55"/>
      <c r="BGY14" s="55"/>
      <c r="BGZ14" s="55"/>
      <c r="BHA14" s="55"/>
      <c r="BHB14" s="55"/>
      <c r="BHC14" s="55"/>
      <c r="BHD14" s="55"/>
      <c r="BHE14" s="55"/>
      <c r="BHF14" s="55"/>
      <c r="BHG14" s="55"/>
      <c r="BHH14" s="55"/>
      <c r="BHI14" s="55"/>
      <c r="BHJ14" s="55"/>
      <c r="BHK14" s="55"/>
      <c r="BHL14" s="55"/>
      <c r="BHM14" s="55"/>
      <c r="BHN14" s="55"/>
      <c r="BHO14" s="55"/>
      <c r="BHP14" s="55"/>
      <c r="BHQ14" s="55"/>
      <c r="BHR14" s="55"/>
      <c r="BHS14" s="55"/>
      <c r="BHT14" s="55"/>
      <c r="BHU14" s="55"/>
      <c r="BHV14" s="55"/>
      <c r="BHW14" s="55"/>
      <c r="BHX14" s="55"/>
      <c r="BHY14" s="55"/>
      <c r="BHZ14" s="55"/>
      <c r="BIA14" s="55"/>
      <c r="BIB14" s="55"/>
      <c r="BIC14" s="55"/>
      <c r="BID14" s="55"/>
      <c r="BIE14" s="55"/>
      <c r="BIF14" s="55"/>
      <c r="BIG14" s="55"/>
      <c r="BIH14" s="55"/>
      <c r="BII14" s="55"/>
      <c r="BIJ14" s="55"/>
      <c r="BIK14" s="55"/>
      <c r="BIL14" s="55"/>
      <c r="BIM14" s="55"/>
      <c r="BIN14" s="55"/>
      <c r="BIO14" s="55"/>
      <c r="BIP14" s="55"/>
      <c r="BIQ14" s="55"/>
      <c r="BIR14" s="55"/>
      <c r="BIS14" s="55"/>
      <c r="BIT14" s="55"/>
      <c r="BIU14" s="55"/>
      <c r="BIV14" s="55"/>
      <c r="BIW14" s="55"/>
      <c r="BIX14" s="55"/>
      <c r="BIY14" s="55"/>
      <c r="BIZ14" s="55"/>
      <c r="BJA14" s="55"/>
      <c r="BJB14" s="55"/>
      <c r="BJC14" s="55"/>
      <c r="BJD14" s="55"/>
      <c r="BJE14" s="55"/>
      <c r="BJF14" s="55"/>
      <c r="BJG14" s="55"/>
      <c r="BJH14" s="55"/>
      <c r="BJI14" s="55"/>
      <c r="BJJ14" s="55"/>
      <c r="BJK14" s="55"/>
      <c r="BJL14" s="55"/>
      <c r="BJM14" s="55"/>
      <c r="BJN14" s="55"/>
      <c r="BJO14" s="55"/>
      <c r="BJP14" s="55"/>
      <c r="BJQ14" s="55"/>
      <c r="BJR14" s="55"/>
      <c r="BJS14" s="55"/>
      <c r="BJT14" s="55"/>
      <c r="BJU14" s="55"/>
      <c r="BJV14" s="55"/>
      <c r="BJW14" s="55"/>
      <c r="BJX14" s="55"/>
      <c r="BJY14" s="55"/>
      <c r="BJZ14" s="55"/>
      <c r="BKA14" s="55"/>
      <c r="BKB14" s="55"/>
      <c r="BKC14" s="55"/>
      <c r="BKD14" s="55"/>
      <c r="BKE14" s="55"/>
      <c r="BKF14" s="55"/>
      <c r="BKG14" s="55"/>
      <c r="BKH14" s="55"/>
      <c r="BKI14" s="55"/>
      <c r="BKJ14" s="55"/>
      <c r="BKK14" s="55"/>
      <c r="BKL14" s="55"/>
      <c r="BKM14" s="55"/>
      <c r="BKN14" s="55"/>
      <c r="BKO14" s="55"/>
      <c r="BKP14" s="55"/>
      <c r="BKQ14" s="55"/>
      <c r="BKR14" s="55"/>
      <c r="BKS14" s="55"/>
      <c r="BKT14" s="55"/>
      <c r="BKU14" s="55"/>
      <c r="BKV14" s="55"/>
      <c r="BKW14" s="55"/>
      <c r="BKX14" s="55"/>
      <c r="BKY14" s="55"/>
      <c r="BKZ14" s="55"/>
      <c r="BLA14" s="55"/>
      <c r="BLB14" s="55"/>
      <c r="BLC14" s="55"/>
      <c r="BLD14" s="55"/>
      <c r="BLE14" s="55"/>
      <c r="BLF14" s="55"/>
      <c r="BLG14" s="55"/>
      <c r="BLH14" s="55"/>
      <c r="BLI14" s="55"/>
      <c r="BLJ14" s="55"/>
      <c r="BLK14" s="55"/>
      <c r="BLL14" s="55"/>
      <c r="BLM14" s="55"/>
      <c r="BLN14" s="55"/>
      <c r="BLO14" s="55"/>
      <c r="BLP14" s="55"/>
      <c r="BLQ14" s="55"/>
      <c r="BLR14" s="55"/>
      <c r="BLS14" s="55"/>
      <c r="BLT14" s="55"/>
      <c r="BLU14" s="55"/>
      <c r="BLV14" s="55"/>
      <c r="BLW14" s="55"/>
      <c r="BLX14" s="55"/>
      <c r="BLY14" s="55"/>
      <c r="BLZ14" s="55"/>
      <c r="BMA14" s="55"/>
      <c r="BMB14" s="55"/>
      <c r="BMC14" s="55"/>
      <c r="BMD14" s="55"/>
      <c r="BME14" s="55"/>
      <c r="BMF14" s="55"/>
      <c r="BMG14" s="55"/>
      <c r="BMH14" s="55"/>
      <c r="BMI14" s="55"/>
      <c r="BMJ14" s="55"/>
      <c r="BMK14" s="55"/>
      <c r="BML14" s="55"/>
      <c r="BMM14" s="55"/>
      <c r="BMN14" s="55"/>
      <c r="BMO14" s="55"/>
      <c r="BMP14" s="55"/>
      <c r="BMQ14" s="55"/>
      <c r="BMR14" s="55"/>
      <c r="BMS14" s="55"/>
      <c r="BMT14" s="55"/>
      <c r="BMU14" s="55"/>
      <c r="BMV14" s="55"/>
      <c r="BMW14" s="55"/>
      <c r="BMX14" s="55"/>
      <c r="BMY14" s="55"/>
      <c r="BMZ14" s="55"/>
      <c r="BNA14" s="55"/>
      <c r="BNB14" s="55"/>
      <c r="BNC14" s="55"/>
      <c r="BND14" s="55"/>
      <c r="BNE14" s="55"/>
      <c r="BNF14" s="55"/>
      <c r="BNG14" s="55"/>
      <c r="BNH14" s="55"/>
      <c r="BNI14" s="55"/>
      <c r="BNJ14" s="55"/>
      <c r="BNK14" s="55"/>
      <c r="BNL14" s="55"/>
      <c r="BNM14" s="55"/>
      <c r="BNN14" s="55"/>
      <c r="BNO14" s="55"/>
      <c r="BNP14" s="55"/>
      <c r="BNQ14" s="55"/>
      <c r="BNR14" s="55"/>
      <c r="BNS14" s="55"/>
      <c r="BNT14" s="55"/>
      <c r="BNU14" s="55"/>
      <c r="BNV14" s="55"/>
      <c r="BNW14" s="55"/>
      <c r="BNX14" s="55"/>
      <c r="BNY14" s="55"/>
      <c r="BNZ14" s="55"/>
      <c r="BOA14" s="55"/>
      <c r="BOB14" s="55"/>
      <c r="BOC14" s="55"/>
      <c r="BOD14" s="55"/>
      <c r="BOE14" s="55"/>
      <c r="BOF14" s="55"/>
      <c r="BOG14" s="55"/>
      <c r="BOH14" s="55"/>
      <c r="BOI14" s="55"/>
      <c r="BOJ14" s="55"/>
      <c r="BOK14" s="55"/>
      <c r="BOL14" s="55"/>
      <c r="BOM14" s="55"/>
      <c r="BON14" s="55"/>
      <c r="BOO14" s="55"/>
      <c r="BOP14" s="55"/>
      <c r="BOQ14" s="55"/>
      <c r="BOR14" s="55"/>
      <c r="BOS14" s="55"/>
      <c r="BOT14" s="55"/>
      <c r="BOU14" s="55"/>
      <c r="BOV14" s="55"/>
      <c r="BOW14" s="55"/>
      <c r="BOX14" s="55"/>
      <c r="BOY14" s="55"/>
      <c r="BOZ14" s="55"/>
      <c r="BPA14" s="55"/>
      <c r="BPB14" s="55"/>
      <c r="BPC14" s="55"/>
      <c r="BPD14" s="55"/>
      <c r="BPE14" s="55"/>
      <c r="BPF14" s="55"/>
      <c r="BPG14" s="55"/>
      <c r="BPH14" s="55"/>
      <c r="BPI14" s="55"/>
      <c r="BPJ14" s="55"/>
      <c r="BPK14" s="55"/>
      <c r="BPL14" s="55"/>
      <c r="BPM14" s="55"/>
      <c r="BPN14" s="55"/>
      <c r="BPO14" s="55"/>
      <c r="BPP14" s="55"/>
      <c r="BPQ14" s="55"/>
      <c r="BPR14" s="55"/>
      <c r="BPS14" s="55"/>
      <c r="BPT14" s="55"/>
      <c r="BPU14" s="55"/>
      <c r="BPV14" s="55"/>
      <c r="BPW14" s="55"/>
      <c r="BPX14" s="55"/>
      <c r="BPY14" s="55"/>
      <c r="BPZ14" s="55"/>
      <c r="BQA14" s="55"/>
      <c r="BQB14" s="55"/>
      <c r="BQC14" s="55"/>
      <c r="BQD14" s="55"/>
      <c r="BQE14" s="55"/>
      <c r="BQF14" s="55"/>
      <c r="BQG14" s="55"/>
      <c r="BQH14" s="55"/>
      <c r="BQI14" s="55"/>
      <c r="BQJ14" s="55"/>
      <c r="BQK14" s="55"/>
      <c r="BQL14" s="55"/>
      <c r="BQM14" s="55"/>
      <c r="BQN14" s="55"/>
      <c r="BQO14" s="55"/>
      <c r="BQP14" s="55"/>
      <c r="BQQ14" s="55"/>
      <c r="BQR14" s="55"/>
      <c r="BQS14" s="55"/>
      <c r="BQT14" s="55"/>
      <c r="BQU14" s="55"/>
      <c r="BQV14" s="55"/>
      <c r="BQW14" s="55"/>
      <c r="BQX14" s="55"/>
      <c r="BQY14" s="55"/>
      <c r="BQZ14" s="55"/>
      <c r="BRA14" s="55"/>
      <c r="BRB14" s="55"/>
      <c r="BRC14" s="55"/>
      <c r="BRD14" s="55"/>
      <c r="BRE14" s="55"/>
      <c r="BRF14" s="55"/>
      <c r="BRG14" s="55"/>
      <c r="BRH14" s="55"/>
      <c r="BRI14" s="55"/>
      <c r="BRJ14" s="55"/>
      <c r="BRK14" s="55"/>
      <c r="BRL14" s="55"/>
      <c r="BRM14" s="55"/>
      <c r="BRN14" s="55"/>
      <c r="BRO14" s="55"/>
      <c r="BRP14" s="55"/>
      <c r="BRQ14" s="55"/>
      <c r="BRR14" s="55"/>
      <c r="BRS14" s="55"/>
      <c r="BRT14" s="55"/>
      <c r="BRU14" s="55"/>
      <c r="BRV14" s="55"/>
      <c r="BRW14" s="55"/>
      <c r="BRX14" s="55"/>
      <c r="BRY14" s="55"/>
      <c r="BRZ14" s="55"/>
      <c r="BSA14" s="55"/>
      <c r="BSB14" s="55"/>
      <c r="BSC14" s="55"/>
      <c r="BSD14" s="55"/>
      <c r="BSE14" s="55"/>
      <c r="BSF14" s="55"/>
      <c r="BSG14" s="55"/>
      <c r="BSH14" s="55"/>
      <c r="BSI14" s="55"/>
      <c r="BSJ14" s="55"/>
      <c r="BSK14" s="55"/>
      <c r="BSL14" s="55"/>
      <c r="BSM14" s="55"/>
      <c r="BSN14" s="55"/>
      <c r="BSO14" s="55"/>
      <c r="BSP14" s="55"/>
      <c r="BSQ14" s="55"/>
      <c r="BSR14" s="55"/>
      <c r="BSS14" s="55"/>
      <c r="BST14" s="55"/>
      <c r="BSU14" s="55"/>
      <c r="BSV14" s="55"/>
      <c r="BSW14" s="55"/>
      <c r="BSX14" s="55"/>
      <c r="BSY14" s="55"/>
      <c r="BSZ14" s="55"/>
      <c r="BTA14" s="55"/>
      <c r="BTB14" s="55"/>
      <c r="BTC14" s="55"/>
      <c r="BTD14" s="55"/>
      <c r="BTE14" s="55"/>
      <c r="BTF14" s="55"/>
      <c r="BTG14" s="55"/>
      <c r="BTH14" s="55"/>
      <c r="BTI14" s="55"/>
      <c r="BTJ14" s="55"/>
      <c r="BTK14" s="55"/>
      <c r="BTL14" s="55"/>
      <c r="BTM14" s="55"/>
      <c r="BTN14" s="55"/>
      <c r="BTO14" s="55"/>
      <c r="BTP14" s="55"/>
      <c r="BTQ14" s="55"/>
      <c r="BTR14" s="55"/>
      <c r="BTS14" s="55"/>
      <c r="BTT14" s="55"/>
      <c r="BTU14" s="55"/>
      <c r="BTV14" s="55"/>
      <c r="BTW14" s="55"/>
      <c r="BTX14" s="55"/>
      <c r="BTY14" s="55"/>
      <c r="BTZ14" s="55"/>
      <c r="BUA14" s="55"/>
      <c r="BUB14" s="55"/>
      <c r="BUC14" s="55"/>
      <c r="BUD14" s="55"/>
      <c r="BUE14" s="55"/>
      <c r="BUF14" s="55"/>
      <c r="BUG14" s="55"/>
      <c r="BUH14" s="55"/>
      <c r="BUI14" s="55"/>
      <c r="BUJ14" s="55"/>
      <c r="BUK14" s="55"/>
      <c r="BUL14" s="55"/>
      <c r="BUM14" s="55"/>
      <c r="BUN14" s="55"/>
      <c r="BUO14" s="55"/>
      <c r="BUP14" s="55"/>
      <c r="BUQ14" s="55"/>
      <c r="BUR14" s="55"/>
      <c r="BUS14" s="55"/>
      <c r="BUT14" s="55"/>
      <c r="BUU14" s="55"/>
      <c r="BUV14" s="55"/>
      <c r="BUW14" s="55"/>
      <c r="BUX14" s="55"/>
      <c r="BUY14" s="55"/>
      <c r="BUZ14" s="55"/>
      <c r="BVA14" s="55"/>
      <c r="BVB14" s="55"/>
      <c r="BVC14" s="55"/>
      <c r="BVD14" s="55"/>
      <c r="BVE14" s="55"/>
      <c r="BVF14" s="55"/>
      <c r="BVG14" s="55"/>
      <c r="BVH14" s="55"/>
      <c r="BVI14" s="55"/>
      <c r="BVJ14" s="55"/>
      <c r="BVK14" s="55"/>
      <c r="BVL14" s="55"/>
      <c r="BVM14" s="55"/>
      <c r="BVN14" s="55"/>
    </row>
    <row r="15" spans="1:1938" s="51" customFormat="1" ht="12.6" customHeight="1">
      <c r="A15" s="65"/>
      <c r="B15" s="181">
        <v>7</v>
      </c>
      <c r="C15" s="182" t="s">
        <v>173</v>
      </c>
      <c r="D15" s="182" t="s">
        <v>240</v>
      </c>
      <c r="E15" s="182" t="s">
        <v>63</v>
      </c>
      <c r="F15" s="181" t="s">
        <v>37</v>
      </c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55"/>
      <c r="FE15" s="55"/>
      <c r="FF15" s="55"/>
      <c r="FG15" s="55"/>
      <c r="FH15" s="55"/>
      <c r="FI15" s="55"/>
      <c r="FJ15" s="55"/>
      <c r="FK15" s="55"/>
      <c r="FL15" s="55"/>
      <c r="FM15" s="55"/>
      <c r="FN15" s="55"/>
      <c r="FO15" s="55"/>
      <c r="FP15" s="55"/>
      <c r="FQ15" s="55"/>
      <c r="FR15" s="55"/>
      <c r="FS15" s="55"/>
      <c r="FT15" s="55"/>
      <c r="FU15" s="55"/>
      <c r="FV15" s="55"/>
      <c r="FW15" s="55"/>
      <c r="FX15" s="55"/>
      <c r="FY15" s="55"/>
      <c r="FZ15" s="55"/>
      <c r="GA15" s="55"/>
      <c r="GB15" s="55"/>
      <c r="GC15" s="55"/>
      <c r="GD15" s="55"/>
      <c r="GE15" s="55"/>
      <c r="GF15" s="55"/>
      <c r="GG15" s="55"/>
      <c r="GH15" s="55"/>
      <c r="GI15" s="55"/>
      <c r="GJ15" s="55"/>
      <c r="GK15" s="55"/>
      <c r="GL15" s="55"/>
      <c r="GM15" s="55"/>
      <c r="GN15" s="55"/>
      <c r="GO15" s="55"/>
      <c r="GP15" s="55"/>
      <c r="GQ15" s="55"/>
      <c r="GR15" s="55"/>
      <c r="GS15" s="55"/>
      <c r="GT15" s="55"/>
      <c r="GU15" s="55"/>
      <c r="GV15" s="55"/>
      <c r="GW15" s="55"/>
      <c r="GX15" s="55"/>
      <c r="GY15" s="55"/>
      <c r="GZ15" s="55"/>
      <c r="HA15" s="55"/>
      <c r="HB15" s="55"/>
      <c r="HC15" s="55"/>
      <c r="HD15" s="55"/>
      <c r="HE15" s="55"/>
      <c r="HF15" s="55"/>
      <c r="HG15" s="55"/>
      <c r="HH15" s="55"/>
      <c r="HI15" s="55"/>
      <c r="HJ15" s="55"/>
      <c r="HK15" s="55"/>
      <c r="HL15" s="55"/>
      <c r="HM15" s="55"/>
      <c r="HN15" s="55"/>
      <c r="HO15" s="55"/>
      <c r="HP15" s="55"/>
      <c r="HQ15" s="55"/>
      <c r="HR15" s="55"/>
      <c r="HS15" s="55"/>
      <c r="HT15" s="55"/>
      <c r="HU15" s="55"/>
      <c r="HV15" s="55"/>
      <c r="HW15" s="55"/>
      <c r="HX15" s="55"/>
      <c r="HY15" s="55"/>
      <c r="HZ15" s="55"/>
      <c r="IA15" s="55"/>
      <c r="IB15" s="55"/>
      <c r="IC15" s="55"/>
      <c r="ID15" s="55"/>
      <c r="IE15" s="55"/>
      <c r="IF15" s="55"/>
      <c r="IG15" s="55"/>
      <c r="IH15" s="55"/>
      <c r="II15" s="55"/>
      <c r="IJ15" s="55"/>
      <c r="IK15" s="55"/>
      <c r="IL15" s="55"/>
      <c r="IM15" s="55"/>
      <c r="IN15" s="55"/>
      <c r="IO15" s="55"/>
      <c r="IP15" s="55"/>
      <c r="IQ15" s="55"/>
      <c r="IR15" s="55"/>
      <c r="IS15" s="55"/>
      <c r="IT15" s="55"/>
      <c r="IU15" s="55"/>
      <c r="IV15" s="55"/>
      <c r="IW15" s="55"/>
      <c r="IX15" s="55"/>
      <c r="IY15" s="55"/>
      <c r="IZ15" s="55"/>
      <c r="JA15" s="55"/>
      <c r="JB15" s="55"/>
      <c r="JC15" s="55"/>
      <c r="JD15" s="55"/>
      <c r="JE15" s="55"/>
      <c r="JF15" s="55"/>
      <c r="JG15" s="55"/>
      <c r="JH15" s="55"/>
      <c r="JI15" s="55"/>
      <c r="JJ15" s="55"/>
      <c r="JK15" s="55"/>
      <c r="JL15" s="55"/>
      <c r="JM15" s="55"/>
      <c r="JN15" s="55"/>
      <c r="JO15" s="55"/>
      <c r="JP15" s="55"/>
      <c r="JQ15" s="55"/>
      <c r="JR15" s="55"/>
      <c r="JS15" s="55"/>
      <c r="JT15" s="55"/>
      <c r="JU15" s="55"/>
      <c r="JV15" s="55"/>
      <c r="JW15" s="55"/>
      <c r="JX15" s="55"/>
      <c r="JY15" s="55"/>
      <c r="JZ15" s="55"/>
      <c r="KA15" s="55"/>
      <c r="KB15" s="55"/>
      <c r="KC15" s="55"/>
      <c r="KD15" s="55"/>
      <c r="KE15" s="55"/>
      <c r="KF15" s="55"/>
      <c r="KG15" s="55"/>
      <c r="KH15" s="55"/>
      <c r="KI15" s="55"/>
      <c r="KJ15" s="55"/>
      <c r="KK15" s="55"/>
      <c r="KL15" s="55"/>
      <c r="KM15" s="55"/>
      <c r="KN15" s="55"/>
      <c r="KO15" s="55"/>
      <c r="KP15" s="55"/>
      <c r="KQ15" s="55"/>
      <c r="KR15" s="55"/>
      <c r="KS15" s="55"/>
      <c r="KT15" s="55"/>
      <c r="KU15" s="55"/>
      <c r="KV15" s="55"/>
      <c r="KW15" s="55"/>
      <c r="KX15" s="55"/>
      <c r="KY15" s="55"/>
      <c r="KZ15" s="55"/>
      <c r="LA15" s="55"/>
      <c r="LB15" s="55"/>
      <c r="LC15" s="55"/>
      <c r="LD15" s="55"/>
      <c r="LE15" s="55"/>
      <c r="LF15" s="55"/>
      <c r="LG15" s="55"/>
      <c r="LH15" s="55"/>
      <c r="LI15" s="55"/>
      <c r="LJ15" s="55"/>
      <c r="LK15" s="55"/>
      <c r="LL15" s="55"/>
      <c r="LM15" s="55"/>
      <c r="LN15" s="55"/>
      <c r="LO15" s="55"/>
      <c r="LP15" s="55"/>
      <c r="LQ15" s="55"/>
      <c r="LR15" s="55"/>
      <c r="LS15" s="55"/>
      <c r="LT15" s="55"/>
      <c r="LU15" s="55"/>
      <c r="LV15" s="55"/>
      <c r="LW15" s="55"/>
      <c r="LX15" s="55"/>
      <c r="LY15" s="55"/>
      <c r="LZ15" s="55"/>
      <c r="MA15" s="55"/>
      <c r="MB15" s="55"/>
      <c r="MC15" s="55"/>
      <c r="MD15" s="55"/>
      <c r="ME15" s="55"/>
      <c r="MF15" s="55"/>
      <c r="MG15" s="55"/>
      <c r="MH15" s="55"/>
      <c r="MI15" s="55"/>
      <c r="MJ15" s="55"/>
      <c r="MK15" s="55"/>
      <c r="ML15" s="55"/>
      <c r="MM15" s="55"/>
      <c r="MN15" s="55"/>
      <c r="MO15" s="55"/>
      <c r="MP15" s="55"/>
      <c r="MQ15" s="55"/>
      <c r="MR15" s="55"/>
      <c r="MS15" s="55"/>
      <c r="MT15" s="55"/>
      <c r="MU15" s="55"/>
      <c r="MV15" s="55"/>
      <c r="MW15" s="55"/>
      <c r="MX15" s="55"/>
      <c r="MY15" s="55"/>
      <c r="MZ15" s="55"/>
      <c r="NA15" s="55"/>
      <c r="NB15" s="55"/>
      <c r="NC15" s="55"/>
      <c r="ND15" s="55"/>
      <c r="NE15" s="55"/>
      <c r="NF15" s="55"/>
      <c r="NG15" s="55"/>
      <c r="NH15" s="55"/>
      <c r="NI15" s="55"/>
      <c r="NJ15" s="55"/>
      <c r="NK15" s="55"/>
      <c r="NL15" s="55"/>
      <c r="NM15" s="55"/>
      <c r="NN15" s="55"/>
      <c r="NO15" s="55"/>
      <c r="NP15" s="55"/>
      <c r="NQ15" s="55"/>
      <c r="NR15" s="55"/>
      <c r="NS15" s="55"/>
      <c r="NT15" s="55"/>
      <c r="NU15" s="55"/>
      <c r="NV15" s="55"/>
      <c r="NW15" s="55"/>
      <c r="NX15" s="55"/>
      <c r="NY15" s="55"/>
      <c r="NZ15" s="55"/>
      <c r="OA15" s="55"/>
      <c r="OB15" s="55"/>
      <c r="OC15" s="55"/>
      <c r="OD15" s="55"/>
      <c r="OE15" s="55"/>
      <c r="OF15" s="55"/>
      <c r="OG15" s="55"/>
      <c r="OH15" s="55"/>
      <c r="OI15" s="55"/>
      <c r="OJ15" s="55"/>
      <c r="OK15" s="55"/>
      <c r="OL15" s="55"/>
      <c r="OM15" s="55"/>
      <c r="ON15" s="55"/>
      <c r="OO15" s="55"/>
      <c r="OP15" s="55"/>
      <c r="OQ15" s="55"/>
      <c r="OR15" s="55"/>
      <c r="OS15" s="55"/>
      <c r="OT15" s="55"/>
      <c r="OU15" s="55"/>
      <c r="OV15" s="55"/>
      <c r="OW15" s="55"/>
      <c r="OX15" s="55"/>
      <c r="OY15" s="55"/>
      <c r="OZ15" s="55"/>
      <c r="PA15" s="55"/>
      <c r="PB15" s="55"/>
      <c r="PC15" s="55"/>
      <c r="PD15" s="55"/>
      <c r="PE15" s="55"/>
      <c r="PF15" s="55"/>
      <c r="PG15" s="55"/>
      <c r="PH15" s="55"/>
      <c r="PI15" s="55"/>
      <c r="PJ15" s="55"/>
      <c r="PK15" s="55"/>
      <c r="PL15" s="55"/>
      <c r="PM15" s="55"/>
      <c r="PN15" s="55"/>
      <c r="PO15" s="55"/>
      <c r="PP15" s="55"/>
      <c r="PQ15" s="55"/>
      <c r="PR15" s="55"/>
      <c r="PS15" s="55"/>
      <c r="PT15" s="55"/>
      <c r="PU15" s="55"/>
      <c r="PV15" s="55"/>
      <c r="PW15" s="55"/>
      <c r="PX15" s="55"/>
      <c r="PY15" s="55"/>
      <c r="PZ15" s="55"/>
      <c r="QA15" s="55"/>
      <c r="QB15" s="55"/>
      <c r="QC15" s="55"/>
      <c r="QD15" s="55"/>
      <c r="QE15" s="55"/>
      <c r="QF15" s="55"/>
      <c r="QG15" s="55"/>
      <c r="QH15" s="55"/>
      <c r="QI15" s="55"/>
      <c r="QJ15" s="55"/>
      <c r="QK15" s="55"/>
      <c r="QL15" s="55"/>
      <c r="QM15" s="55"/>
      <c r="QN15" s="55"/>
      <c r="QO15" s="55"/>
      <c r="QP15" s="55"/>
      <c r="QQ15" s="55"/>
      <c r="QR15" s="55"/>
      <c r="QS15" s="55"/>
      <c r="QT15" s="55"/>
      <c r="QU15" s="55"/>
      <c r="QV15" s="55"/>
      <c r="QW15" s="55"/>
      <c r="QX15" s="55"/>
      <c r="QY15" s="55"/>
      <c r="QZ15" s="55"/>
      <c r="RA15" s="55"/>
      <c r="RB15" s="55"/>
      <c r="RC15" s="55"/>
      <c r="RD15" s="55"/>
      <c r="RE15" s="55"/>
      <c r="RF15" s="55"/>
      <c r="RG15" s="55"/>
      <c r="RH15" s="55"/>
      <c r="RI15" s="55"/>
      <c r="RJ15" s="55"/>
      <c r="RK15" s="55"/>
      <c r="RL15" s="55"/>
      <c r="RM15" s="55"/>
      <c r="RN15" s="55"/>
      <c r="RO15" s="55"/>
      <c r="RP15" s="55"/>
      <c r="RQ15" s="55"/>
      <c r="RR15" s="55"/>
      <c r="RS15" s="55"/>
      <c r="RT15" s="55"/>
      <c r="RU15" s="55"/>
      <c r="RV15" s="55"/>
      <c r="RW15" s="55"/>
      <c r="RX15" s="55"/>
      <c r="RY15" s="55"/>
      <c r="RZ15" s="55"/>
      <c r="SA15" s="55"/>
      <c r="SB15" s="55"/>
      <c r="SC15" s="55"/>
      <c r="SD15" s="55"/>
      <c r="SE15" s="55"/>
      <c r="SF15" s="55"/>
      <c r="SG15" s="55"/>
      <c r="SH15" s="55"/>
      <c r="SI15" s="55"/>
      <c r="SJ15" s="55"/>
      <c r="SK15" s="55"/>
      <c r="SL15" s="55"/>
      <c r="SM15" s="55"/>
      <c r="SN15" s="55"/>
      <c r="SO15" s="55"/>
      <c r="SP15" s="55"/>
      <c r="SQ15" s="55"/>
      <c r="SR15" s="55"/>
      <c r="SS15" s="55"/>
      <c r="ST15" s="55"/>
      <c r="SU15" s="55"/>
      <c r="SV15" s="55"/>
      <c r="SW15" s="55"/>
      <c r="SX15" s="55"/>
      <c r="SY15" s="55"/>
      <c r="SZ15" s="55"/>
      <c r="TA15" s="55"/>
      <c r="TB15" s="55"/>
      <c r="TC15" s="55"/>
      <c r="TD15" s="55"/>
      <c r="TE15" s="55"/>
      <c r="TF15" s="55"/>
      <c r="TG15" s="55"/>
      <c r="TH15" s="55"/>
      <c r="TI15" s="55"/>
      <c r="TJ15" s="55"/>
      <c r="TK15" s="55"/>
      <c r="TL15" s="55"/>
      <c r="TM15" s="55"/>
      <c r="TN15" s="55"/>
      <c r="TO15" s="55"/>
      <c r="TP15" s="55"/>
      <c r="TQ15" s="55"/>
      <c r="TR15" s="55"/>
      <c r="TS15" s="55"/>
      <c r="TT15" s="55"/>
      <c r="TU15" s="55"/>
      <c r="TV15" s="55"/>
      <c r="TW15" s="55"/>
      <c r="TX15" s="55"/>
      <c r="TY15" s="55"/>
      <c r="TZ15" s="55"/>
      <c r="UA15" s="55"/>
      <c r="UB15" s="55"/>
      <c r="UC15" s="55"/>
      <c r="UD15" s="55"/>
      <c r="UE15" s="55"/>
      <c r="UF15" s="55"/>
      <c r="UG15" s="55"/>
      <c r="UH15" s="55"/>
      <c r="UI15" s="55"/>
      <c r="UJ15" s="55"/>
      <c r="UK15" s="55"/>
      <c r="UL15" s="55"/>
      <c r="UM15" s="55"/>
      <c r="UN15" s="55"/>
      <c r="UO15" s="55"/>
      <c r="UP15" s="55"/>
      <c r="UQ15" s="55"/>
      <c r="UR15" s="55"/>
      <c r="US15" s="55"/>
      <c r="UT15" s="55"/>
      <c r="UU15" s="55"/>
      <c r="UV15" s="55"/>
      <c r="UW15" s="55"/>
      <c r="UX15" s="55"/>
      <c r="UY15" s="55"/>
      <c r="UZ15" s="55"/>
      <c r="VA15" s="55"/>
      <c r="VB15" s="55"/>
      <c r="VC15" s="55"/>
      <c r="VD15" s="55"/>
      <c r="VE15" s="55"/>
      <c r="VF15" s="55"/>
      <c r="VG15" s="55"/>
      <c r="VH15" s="55"/>
      <c r="VI15" s="55"/>
      <c r="VJ15" s="55"/>
      <c r="VK15" s="55"/>
      <c r="VL15" s="55"/>
      <c r="VM15" s="55"/>
      <c r="VN15" s="55"/>
      <c r="VO15" s="55"/>
      <c r="VP15" s="55"/>
      <c r="VQ15" s="55"/>
      <c r="VR15" s="55"/>
      <c r="VS15" s="55"/>
      <c r="VT15" s="55"/>
      <c r="VU15" s="55"/>
      <c r="VV15" s="55"/>
      <c r="VW15" s="55"/>
      <c r="VX15" s="55"/>
      <c r="VY15" s="55"/>
      <c r="VZ15" s="55"/>
      <c r="WA15" s="55"/>
      <c r="WB15" s="55"/>
      <c r="WC15" s="55"/>
      <c r="WD15" s="55"/>
      <c r="WE15" s="55"/>
      <c r="WF15" s="55"/>
      <c r="WG15" s="55"/>
      <c r="WH15" s="55"/>
      <c r="WI15" s="55"/>
      <c r="WJ15" s="55"/>
      <c r="WK15" s="55"/>
      <c r="WL15" s="55"/>
      <c r="WM15" s="55"/>
      <c r="WN15" s="55"/>
      <c r="WO15" s="55"/>
      <c r="WP15" s="55"/>
      <c r="WQ15" s="55"/>
      <c r="WR15" s="55"/>
      <c r="WS15" s="55"/>
      <c r="WT15" s="55"/>
      <c r="WU15" s="55"/>
      <c r="WV15" s="55"/>
      <c r="WW15" s="55"/>
      <c r="WX15" s="55"/>
      <c r="WY15" s="55"/>
      <c r="WZ15" s="55"/>
      <c r="XA15" s="55"/>
      <c r="XB15" s="55"/>
      <c r="XC15" s="55"/>
      <c r="XD15" s="55"/>
      <c r="XE15" s="55"/>
      <c r="XF15" s="55"/>
      <c r="XG15" s="55"/>
      <c r="XH15" s="55"/>
      <c r="XI15" s="55"/>
      <c r="XJ15" s="55"/>
      <c r="XK15" s="55"/>
      <c r="XL15" s="55"/>
      <c r="XM15" s="55"/>
      <c r="XN15" s="55"/>
      <c r="XO15" s="55"/>
      <c r="XP15" s="55"/>
      <c r="XQ15" s="55"/>
      <c r="XR15" s="55"/>
      <c r="XS15" s="55"/>
      <c r="XT15" s="55"/>
      <c r="XU15" s="55"/>
      <c r="XV15" s="55"/>
      <c r="XW15" s="55"/>
      <c r="XX15" s="55"/>
      <c r="XY15" s="55"/>
      <c r="XZ15" s="55"/>
      <c r="YA15" s="55"/>
      <c r="YB15" s="55"/>
      <c r="YC15" s="55"/>
      <c r="YD15" s="55"/>
      <c r="YE15" s="55"/>
      <c r="YF15" s="55"/>
      <c r="YG15" s="55"/>
      <c r="YH15" s="55"/>
      <c r="YI15" s="55"/>
      <c r="YJ15" s="55"/>
      <c r="YK15" s="55"/>
      <c r="YL15" s="55"/>
      <c r="YM15" s="55"/>
      <c r="YN15" s="55"/>
      <c r="YO15" s="55"/>
      <c r="YP15" s="55"/>
      <c r="YQ15" s="55"/>
      <c r="YR15" s="55"/>
      <c r="YS15" s="55"/>
      <c r="YT15" s="55"/>
      <c r="YU15" s="55"/>
      <c r="YV15" s="55"/>
      <c r="YW15" s="55"/>
      <c r="YX15" s="55"/>
      <c r="YY15" s="55"/>
      <c r="YZ15" s="55"/>
      <c r="ZA15" s="55"/>
      <c r="ZB15" s="55"/>
      <c r="ZC15" s="55"/>
      <c r="ZD15" s="55"/>
      <c r="ZE15" s="55"/>
      <c r="ZF15" s="55"/>
      <c r="ZG15" s="55"/>
      <c r="ZH15" s="55"/>
      <c r="ZI15" s="55"/>
      <c r="ZJ15" s="55"/>
      <c r="ZK15" s="55"/>
      <c r="ZL15" s="55"/>
      <c r="ZM15" s="55"/>
      <c r="ZN15" s="55"/>
      <c r="ZO15" s="55"/>
      <c r="ZP15" s="55"/>
      <c r="ZQ15" s="55"/>
      <c r="ZR15" s="55"/>
      <c r="ZS15" s="55"/>
      <c r="ZT15" s="55"/>
      <c r="ZU15" s="55"/>
      <c r="ZV15" s="55"/>
      <c r="ZW15" s="55"/>
      <c r="ZX15" s="55"/>
      <c r="ZY15" s="55"/>
      <c r="ZZ15" s="55"/>
      <c r="AAA15" s="55"/>
      <c r="AAB15" s="55"/>
      <c r="AAC15" s="55"/>
      <c r="AAD15" s="55"/>
      <c r="AAE15" s="55"/>
      <c r="AAF15" s="55"/>
      <c r="AAG15" s="55"/>
      <c r="AAH15" s="55"/>
      <c r="AAI15" s="55"/>
      <c r="AAJ15" s="55"/>
      <c r="AAK15" s="55"/>
      <c r="AAL15" s="55"/>
      <c r="AAM15" s="55"/>
      <c r="AAN15" s="55"/>
      <c r="AAO15" s="55"/>
      <c r="AAP15" s="55"/>
      <c r="AAQ15" s="55"/>
      <c r="AAR15" s="55"/>
      <c r="AAS15" s="55"/>
      <c r="AAT15" s="55"/>
      <c r="AAU15" s="55"/>
      <c r="AAV15" s="55"/>
      <c r="AAW15" s="55"/>
      <c r="AAX15" s="55"/>
      <c r="AAY15" s="55"/>
      <c r="AAZ15" s="55"/>
      <c r="ABA15" s="55"/>
      <c r="ABB15" s="55"/>
      <c r="ABC15" s="55"/>
      <c r="ABD15" s="55"/>
      <c r="ABE15" s="55"/>
      <c r="ABF15" s="55"/>
      <c r="ABG15" s="55"/>
      <c r="ABH15" s="55"/>
      <c r="ABI15" s="55"/>
      <c r="ABJ15" s="55"/>
      <c r="ABK15" s="55"/>
      <c r="ABL15" s="55"/>
      <c r="ABM15" s="55"/>
      <c r="ABN15" s="55"/>
      <c r="ABO15" s="55"/>
      <c r="ABP15" s="55"/>
      <c r="ABQ15" s="55"/>
      <c r="ABR15" s="55"/>
      <c r="ABS15" s="55"/>
      <c r="ABT15" s="55"/>
      <c r="ABU15" s="55"/>
      <c r="ABV15" s="55"/>
      <c r="ABW15" s="55"/>
      <c r="ABX15" s="55"/>
      <c r="ABY15" s="55"/>
      <c r="ABZ15" s="55"/>
      <c r="ACA15" s="55"/>
      <c r="ACB15" s="55"/>
      <c r="ACC15" s="55"/>
      <c r="ACD15" s="55"/>
      <c r="ACE15" s="55"/>
      <c r="ACF15" s="55"/>
      <c r="ACG15" s="55"/>
      <c r="ACH15" s="55"/>
      <c r="ACI15" s="55"/>
      <c r="ACJ15" s="55"/>
      <c r="ACK15" s="55"/>
      <c r="ACL15" s="55"/>
      <c r="ACM15" s="55"/>
      <c r="ACN15" s="55"/>
      <c r="ACO15" s="55"/>
      <c r="ACP15" s="55"/>
      <c r="ACQ15" s="55"/>
      <c r="ACR15" s="55"/>
      <c r="ACS15" s="55"/>
      <c r="ACT15" s="55"/>
      <c r="ACU15" s="55"/>
      <c r="ACV15" s="55"/>
      <c r="ACW15" s="55"/>
      <c r="ACX15" s="55"/>
      <c r="ACY15" s="55"/>
      <c r="ACZ15" s="55"/>
      <c r="ADA15" s="55"/>
      <c r="ADB15" s="55"/>
      <c r="ADC15" s="55"/>
      <c r="ADD15" s="55"/>
      <c r="ADE15" s="55"/>
      <c r="ADF15" s="55"/>
      <c r="ADG15" s="55"/>
      <c r="ADH15" s="55"/>
      <c r="ADI15" s="55"/>
      <c r="ADJ15" s="55"/>
      <c r="ADK15" s="55"/>
      <c r="ADL15" s="55"/>
      <c r="ADM15" s="55"/>
      <c r="ADN15" s="55"/>
      <c r="ADO15" s="55"/>
      <c r="ADP15" s="55"/>
      <c r="ADQ15" s="55"/>
      <c r="ADR15" s="55"/>
      <c r="ADS15" s="55"/>
      <c r="ADT15" s="55"/>
      <c r="ADU15" s="55"/>
      <c r="ADV15" s="55"/>
      <c r="ADW15" s="55"/>
      <c r="ADX15" s="55"/>
      <c r="ADY15" s="55"/>
      <c r="ADZ15" s="55"/>
      <c r="AEA15" s="55"/>
      <c r="AEB15" s="55"/>
      <c r="AEC15" s="55"/>
      <c r="AED15" s="55"/>
      <c r="AEE15" s="55"/>
      <c r="AEF15" s="55"/>
      <c r="AEG15" s="55"/>
      <c r="AEH15" s="55"/>
      <c r="AEI15" s="55"/>
      <c r="AEJ15" s="55"/>
      <c r="AEK15" s="55"/>
      <c r="AEL15" s="55"/>
      <c r="AEM15" s="55"/>
      <c r="AEN15" s="55"/>
      <c r="AEO15" s="55"/>
      <c r="AEP15" s="55"/>
      <c r="AEQ15" s="55"/>
      <c r="AER15" s="55"/>
      <c r="AES15" s="55"/>
      <c r="AET15" s="55"/>
      <c r="AEU15" s="55"/>
      <c r="AEV15" s="55"/>
      <c r="AEW15" s="55"/>
      <c r="AEX15" s="55"/>
      <c r="AEY15" s="55"/>
      <c r="AEZ15" s="55"/>
      <c r="AFA15" s="55"/>
      <c r="AFB15" s="55"/>
      <c r="AFC15" s="55"/>
      <c r="AFD15" s="55"/>
      <c r="AFE15" s="55"/>
      <c r="AFF15" s="55"/>
      <c r="AFG15" s="55"/>
      <c r="AFH15" s="55"/>
      <c r="AFI15" s="55"/>
      <c r="AFJ15" s="55"/>
      <c r="AFK15" s="55"/>
      <c r="AFL15" s="55"/>
      <c r="AFM15" s="55"/>
      <c r="AFN15" s="55"/>
      <c r="AFO15" s="55"/>
      <c r="AFP15" s="55"/>
      <c r="AFQ15" s="55"/>
      <c r="AFR15" s="55"/>
      <c r="AFS15" s="55"/>
      <c r="AFT15" s="55"/>
      <c r="AFU15" s="55"/>
      <c r="AFV15" s="55"/>
      <c r="AFW15" s="55"/>
      <c r="AFX15" s="55"/>
      <c r="AFY15" s="55"/>
      <c r="AFZ15" s="55"/>
      <c r="AGA15" s="55"/>
      <c r="AGB15" s="55"/>
      <c r="AGC15" s="55"/>
      <c r="AGD15" s="55"/>
      <c r="AGE15" s="55"/>
      <c r="AGF15" s="55"/>
      <c r="AGG15" s="55"/>
      <c r="AGH15" s="55"/>
      <c r="AGI15" s="55"/>
      <c r="AGJ15" s="55"/>
      <c r="AGK15" s="55"/>
      <c r="AGL15" s="55"/>
      <c r="AGM15" s="55"/>
      <c r="AGN15" s="55"/>
      <c r="AGO15" s="55"/>
      <c r="AGP15" s="55"/>
      <c r="AGQ15" s="55"/>
      <c r="AGR15" s="55"/>
      <c r="AGS15" s="55"/>
      <c r="AGT15" s="55"/>
      <c r="AGU15" s="55"/>
      <c r="AGV15" s="55"/>
      <c r="AGW15" s="55"/>
      <c r="AGX15" s="55"/>
      <c r="AGY15" s="55"/>
      <c r="AGZ15" s="55"/>
      <c r="AHA15" s="55"/>
      <c r="AHB15" s="55"/>
      <c r="AHC15" s="55"/>
      <c r="AHD15" s="55"/>
      <c r="AHE15" s="55"/>
      <c r="AHF15" s="55"/>
      <c r="AHG15" s="55"/>
      <c r="AHH15" s="55"/>
      <c r="AHI15" s="55"/>
      <c r="AHJ15" s="55"/>
      <c r="AHK15" s="55"/>
      <c r="AHL15" s="55"/>
      <c r="AHM15" s="55"/>
      <c r="AHN15" s="55"/>
      <c r="AHO15" s="55"/>
      <c r="AHP15" s="55"/>
      <c r="AHQ15" s="55"/>
      <c r="AHR15" s="55"/>
      <c r="AHS15" s="55"/>
      <c r="AHT15" s="55"/>
      <c r="AHU15" s="55"/>
      <c r="AHV15" s="55"/>
      <c r="AHW15" s="55"/>
      <c r="AHX15" s="55"/>
      <c r="AHY15" s="55"/>
      <c r="AHZ15" s="55"/>
      <c r="AIA15" s="55"/>
      <c r="AIB15" s="55"/>
      <c r="AIC15" s="55"/>
      <c r="AID15" s="55"/>
      <c r="AIE15" s="55"/>
      <c r="AIF15" s="55"/>
      <c r="AIG15" s="55"/>
      <c r="AIH15" s="55"/>
      <c r="AII15" s="55"/>
      <c r="AIJ15" s="55"/>
      <c r="AIK15" s="55"/>
      <c r="AIL15" s="55"/>
      <c r="AIM15" s="55"/>
      <c r="AIN15" s="55"/>
      <c r="AIO15" s="55"/>
      <c r="AIP15" s="55"/>
      <c r="AIQ15" s="55"/>
      <c r="AIR15" s="55"/>
      <c r="AIS15" s="55"/>
      <c r="AIT15" s="55"/>
      <c r="AIU15" s="55"/>
      <c r="AIV15" s="55"/>
      <c r="AIW15" s="55"/>
      <c r="AIX15" s="55"/>
      <c r="AIY15" s="55"/>
      <c r="AIZ15" s="55"/>
      <c r="AJA15" s="55"/>
      <c r="AJB15" s="55"/>
      <c r="AJC15" s="55"/>
      <c r="AJD15" s="55"/>
      <c r="AJE15" s="55"/>
      <c r="AJF15" s="55"/>
      <c r="AJG15" s="55"/>
      <c r="AJH15" s="55"/>
      <c r="AJI15" s="55"/>
      <c r="AJJ15" s="55"/>
      <c r="AJK15" s="55"/>
      <c r="AJL15" s="55"/>
      <c r="AJM15" s="55"/>
      <c r="AJN15" s="55"/>
      <c r="AJO15" s="55"/>
      <c r="AJP15" s="55"/>
      <c r="AJQ15" s="55"/>
      <c r="AJR15" s="55"/>
      <c r="AJS15" s="55"/>
      <c r="AJT15" s="55"/>
      <c r="AJU15" s="55"/>
      <c r="AJV15" s="55"/>
      <c r="AJW15" s="55"/>
      <c r="AJX15" s="55"/>
      <c r="AJY15" s="55"/>
      <c r="AJZ15" s="55"/>
      <c r="AKA15" s="55"/>
      <c r="AKB15" s="55"/>
      <c r="AKC15" s="55"/>
      <c r="AKD15" s="55"/>
      <c r="AKE15" s="55"/>
      <c r="AKF15" s="55"/>
      <c r="AKG15" s="55"/>
      <c r="AKH15" s="55"/>
      <c r="AKI15" s="55"/>
      <c r="AKJ15" s="55"/>
      <c r="AKK15" s="55"/>
      <c r="AKL15" s="55"/>
      <c r="AKM15" s="55"/>
      <c r="AKN15" s="55"/>
      <c r="AKO15" s="55"/>
      <c r="AKP15" s="55"/>
      <c r="AKQ15" s="55"/>
      <c r="AKR15" s="55"/>
      <c r="AKS15" s="55"/>
      <c r="AKT15" s="55"/>
      <c r="AKU15" s="55"/>
      <c r="AKV15" s="55"/>
      <c r="AKW15" s="55"/>
      <c r="AKX15" s="55"/>
      <c r="AKY15" s="55"/>
      <c r="AKZ15" s="55"/>
      <c r="ALA15" s="55"/>
      <c r="ALB15" s="55"/>
      <c r="ALC15" s="55"/>
      <c r="ALD15" s="55"/>
      <c r="ALE15" s="55"/>
      <c r="ALF15" s="55"/>
      <c r="ALG15" s="55"/>
      <c r="ALH15" s="55"/>
      <c r="ALI15" s="55"/>
      <c r="ALJ15" s="55"/>
      <c r="ALK15" s="55"/>
      <c r="ALL15" s="55"/>
      <c r="ALM15" s="55"/>
      <c r="ALN15" s="55"/>
      <c r="ALO15" s="55"/>
      <c r="ALP15" s="55"/>
      <c r="ALQ15" s="55"/>
      <c r="ALR15" s="55"/>
      <c r="ALS15" s="55"/>
      <c r="ALT15" s="55"/>
      <c r="ALU15" s="55"/>
      <c r="ALV15" s="55"/>
      <c r="ALW15" s="55"/>
      <c r="ALX15" s="55"/>
      <c r="ALY15" s="55"/>
      <c r="ALZ15" s="55"/>
      <c r="AMA15" s="55"/>
      <c r="AMB15" s="55"/>
      <c r="AMC15" s="55"/>
      <c r="AMD15" s="55"/>
      <c r="AME15" s="55"/>
      <c r="AMF15" s="55"/>
      <c r="AMG15" s="55"/>
      <c r="AMH15" s="55"/>
      <c r="AMI15" s="55"/>
      <c r="AMJ15" s="55"/>
      <c r="AMK15" s="55"/>
      <c r="AML15" s="55"/>
      <c r="AMM15" s="55"/>
      <c r="AMN15" s="55"/>
      <c r="AMO15" s="55"/>
      <c r="AMP15" s="55"/>
      <c r="AMQ15" s="55"/>
      <c r="AMR15" s="55"/>
      <c r="AMS15" s="55"/>
      <c r="AMT15" s="55"/>
      <c r="AMU15" s="55"/>
      <c r="AMV15" s="55"/>
      <c r="AMW15" s="55"/>
      <c r="AMX15" s="55"/>
      <c r="AMY15" s="55"/>
      <c r="AMZ15" s="55"/>
      <c r="ANA15" s="55"/>
      <c r="ANB15" s="55"/>
      <c r="ANC15" s="55"/>
      <c r="AND15" s="55"/>
      <c r="ANE15" s="55"/>
      <c r="ANF15" s="55"/>
      <c r="ANG15" s="55"/>
      <c r="ANH15" s="55"/>
      <c r="ANI15" s="55"/>
      <c r="ANJ15" s="55"/>
      <c r="ANK15" s="55"/>
      <c r="ANL15" s="55"/>
      <c r="ANM15" s="55"/>
      <c r="ANN15" s="55"/>
      <c r="ANO15" s="55"/>
      <c r="ANP15" s="55"/>
      <c r="ANQ15" s="55"/>
      <c r="ANR15" s="55"/>
      <c r="ANS15" s="55"/>
      <c r="ANT15" s="55"/>
      <c r="ANU15" s="55"/>
      <c r="ANV15" s="55"/>
      <c r="ANW15" s="55"/>
      <c r="ANX15" s="55"/>
      <c r="ANY15" s="55"/>
      <c r="ANZ15" s="55"/>
      <c r="AOA15" s="55"/>
      <c r="AOB15" s="55"/>
      <c r="AOC15" s="55"/>
      <c r="AOD15" s="55"/>
      <c r="AOE15" s="55"/>
      <c r="AOF15" s="55"/>
      <c r="AOG15" s="55"/>
      <c r="AOH15" s="55"/>
      <c r="AOI15" s="55"/>
      <c r="AOJ15" s="55"/>
      <c r="AOK15" s="55"/>
      <c r="AOL15" s="55"/>
      <c r="AOM15" s="55"/>
      <c r="AON15" s="55"/>
      <c r="AOO15" s="55"/>
      <c r="AOP15" s="55"/>
      <c r="AOQ15" s="55"/>
      <c r="AOR15" s="55"/>
      <c r="AOS15" s="55"/>
      <c r="AOT15" s="55"/>
      <c r="AOU15" s="55"/>
      <c r="AOV15" s="55"/>
      <c r="AOW15" s="55"/>
      <c r="AOX15" s="55"/>
      <c r="AOY15" s="55"/>
      <c r="AOZ15" s="55"/>
      <c r="APA15" s="55"/>
      <c r="APB15" s="55"/>
      <c r="APC15" s="55"/>
      <c r="APD15" s="55"/>
      <c r="APE15" s="55"/>
      <c r="APF15" s="55"/>
      <c r="APG15" s="55"/>
      <c r="APH15" s="55"/>
      <c r="API15" s="55"/>
      <c r="APJ15" s="55"/>
      <c r="APK15" s="55"/>
      <c r="APL15" s="55"/>
      <c r="APM15" s="55"/>
      <c r="APN15" s="55"/>
      <c r="APO15" s="55"/>
      <c r="APP15" s="55"/>
      <c r="APQ15" s="55"/>
      <c r="APR15" s="55"/>
      <c r="APS15" s="55"/>
      <c r="APT15" s="55"/>
      <c r="APU15" s="55"/>
      <c r="APV15" s="55"/>
      <c r="APW15" s="55"/>
      <c r="APX15" s="55"/>
      <c r="APY15" s="55"/>
      <c r="APZ15" s="55"/>
      <c r="AQA15" s="55"/>
      <c r="AQB15" s="55"/>
      <c r="AQC15" s="55"/>
      <c r="AQD15" s="55"/>
      <c r="AQE15" s="55"/>
      <c r="AQF15" s="55"/>
      <c r="AQG15" s="55"/>
      <c r="AQH15" s="55"/>
      <c r="AQI15" s="55"/>
      <c r="AQJ15" s="55"/>
      <c r="AQK15" s="55"/>
      <c r="AQL15" s="55"/>
      <c r="AQM15" s="55"/>
      <c r="AQN15" s="55"/>
      <c r="AQO15" s="55"/>
      <c r="AQP15" s="55"/>
      <c r="AQQ15" s="55"/>
      <c r="AQR15" s="55"/>
      <c r="AQS15" s="55"/>
      <c r="AQT15" s="55"/>
      <c r="AQU15" s="55"/>
      <c r="AQV15" s="55"/>
      <c r="AQW15" s="55"/>
      <c r="AQX15" s="55"/>
      <c r="AQY15" s="55"/>
      <c r="AQZ15" s="55"/>
      <c r="ARA15" s="55"/>
      <c r="ARB15" s="55"/>
      <c r="ARC15" s="55"/>
      <c r="ARD15" s="55"/>
      <c r="ARE15" s="55"/>
      <c r="ARF15" s="55"/>
      <c r="ARG15" s="55"/>
      <c r="ARH15" s="55"/>
      <c r="ARI15" s="55"/>
      <c r="ARJ15" s="55"/>
      <c r="ARK15" s="55"/>
      <c r="ARL15" s="55"/>
      <c r="ARM15" s="55"/>
      <c r="ARN15" s="55"/>
      <c r="ARO15" s="55"/>
      <c r="ARP15" s="55"/>
      <c r="ARQ15" s="55"/>
      <c r="ARR15" s="55"/>
      <c r="ARS15" s="55"/>
      <c r="ART15" s="55"/>
      <c r="ARU15" s="55"/>
      <c r="ARV15" s="55"/>
      <c r="ARW15" s="55"/>
      <c r="ARX15" s="55"/>
      <c r="ARY15" s="55"/>
      <c r="ARZ15" s="55"/>
      <c r="ASA15" s="55"/>
      <c r="ASB15" s="55"/>
      <c r="ASC15" s="55"/>
      <c r="ASD15" s="55"/>
      <c r="ASE15" s="55"/>
      <c r="ASF15" s="55"/>
      <c r="ASG15" s="55"/>
      <c r="ASH15" s="55"/>
      <c r="ASI15" s="55"/>
      <c r="ASJ15" s="55"/>
      <c r="ASK15" s="55"/>
      <c r="ASL15" s="55"/>
      <c r="ASM15" s="55"/>
      <c r="ASN15" s="55"/>
      <c r="ASO15" s="55"/>
      <c r="ASP15" s="55"/>
      <c r="ASQ15" s="55"/>
      <c r="ASR15" s="55"/>
      <c r="ASS15" s="55"/>
      <c r="AST15" s="55"/>
      <c r="ASU15" s="55"/>
      <c r="ASV15" s="55"/>
      <c r="ASW15" s="55"/>
      <c r="ASX15" s="55"/>
      <c r="ASY15" s="55"/>
      <c r="ASZ15" s="55"/>
      <c r="ATA15" s="55"/>
      <c r="ATB15" s="55"/>
      <c r="ATC15" s="55"/>
      <c r="ATD15" s="55"/>
      <c r="ATE15" s="55"/>
      <c r="ATF15" s="55"/>
      <c r="ATG15" s="55"/>
      <c r="ATH15" s="55"/>
      <c r="ATI15" s="55"/>
      <c r="ATJ15" s="55"/>
      <c r="ATK15" s="55"/>
      <c r="ATL15" s="55"/>
      <c r="ATM15" s="55"/>
      <c r="ATN15" s="55"/>
      <c r="ATO15" s="55"/>
      <c r="ATP15" s="55"/>
      <c r="ATQ15" s="55"/>
      <c r="ATR15" s="55"/>
      <c r="ATS15" s="55"/>
      <c r="ATT15" s="55"/>
      <c r="ATU15" s="55"/>
      <c r="ATV15" s="55"/>
      <c r="ATW15" s="55"/>
      <c r="ATX15" s="55"/>
      <c r="ATY15" s="55"/>
      <c r="ATZ15" s="55"/>
      <c r="AUA15" s="55"/>
      <c r="AUB15" s="55"/>
      <c r="AUC15" s="55"/>
      <c r="AUD15" s="55"/>
      <c r="AUE15" s="55"/>
      <c r="AUF15" s="55"/>
      <c r="AUG15" s="55"/>
      <c r="AUH15" s="55"/>
      <c r="AUI15" s="55"/>
      <c r="AUJ15" s="55"/>
      <c r="AUK15" s="55"/>
      <c r="AUL15" s="55"/>
      <c r="AUM15" s="55"/>
      <c r="AUN15" s="55"/>
      <c r="AUO15" s="55"/>
      <c r="AUP15" s="55"/>
      <c r="AUQ15" s="55"/>
      <c r="AUR15" s="55"/>
      <c r="AUS15" s="55"/>
      <c r="AUT15" s="55"/>
      <c r="AUU15" s="55"/>
      <c r="AUV15" s="55"/>
      <c r="AUW15" s="55"/>
      <c r="AUX15" s="55"/>
      <c r="AUY15" s="55"/>
      <c r="AUZ15" s="55"/>
      <c r="AVA15" s="55"/>
      <c r="AVB15" s="55"/>
      <c r="AVC15" s="55"/>
      <c r="AVD15" s="55"/>
      <c r="AVE15" s="55"/>
      <c r="AVF15" s="55"/>
      <c r="AVG15" s="55"/>
      <c r="AVH15" s="55"/>
      <c r="AVI15" s="55"/>
      <c r="AVJ15" s="55"/>
      <c r="AVK15" s="55"/>
      <c r="AVL15" s="55"/>
      <c r="AVM15" s="55"/>
      <c r="AVN15" s="55"/>
      <c r="AVO15" s="55"/>
      <c r="AVP15" s="55"/>
      <c r="AVQ15" s="55"/>
      <c r="AVR15" s="55"/>
      <c r="AVS15" s="55"/>
      <c r="AVT15" s="55"/>
      <c r="AVU15" s="55"/>
      <c r="AVV15" s="55"/>
      <c r="AVW15" s="55"/>
      <c r="AVX15" s="55"/>
      <c r="AVY15" s="55"/>
      <c r="AVZ15" s="55"/>
      <c r="AWA15" s="55"/>
      <c r="AWB15" s="55"/>
      <c r="AWC15" s="55"/>
      <c r="AWD15" s="55"/>
      <c r="AWE15" s="55"/>
      <c r="AWF15" s="55"/>
      <c r="AWG15" s="55"/>
      <c r="AWH15" s="55"/>
      <c r="AWI15" s="55"/>
      <c r="AWJ15" s="55"/>
      <c r="AWK15" s="55"/>
      <c r="AWL15" s="55"/>
      <c r="AWM15" s="55"/>
      <c r="AWN15" s="55"/>
      <c r="AWO15" s="55"/>
      <c r="AWP15" s="55"/>
      <c r="AWQ15" s="55"/>
      <c r="AWR15" s="55"/>
      <c r="AWS15" s="55"/>
      <c r="AWT15" s="55"/>
      <c r="AWU15" s="55"/>
      <c r="AWV15" s="55"/>
      <c r="AWW15" s="55"/>
      <c r="AWX15" s="55"/>
      <c r="AWY15" s="55"/>
      <c r="AWZ15" s="55"/>
      <c r="AXA15" s="55"/>
      <c r="AXB15" s="55"/>
      <c r="AXC15" s="55"/>
      <c r="AXD15" s="55"/>
      <c r="AXE15" s="55"/>
      <c r="AXF15" s="55"/>
      <c r="AXG15" s="55"/>
      <c r="AXH15" s="55"/>
      <c r="AXI15" s="55"/>
      <c r="AXJ15" s="55"/>
      <c r="AXK15" s="55"/>
      <c r="AXL15" s="55"/>
      <c r="AXM15" s="55"/>
      <c r="AXN15" s="55"/>
      <c r="AXO15" s="55"/>
      <c r="AXP15" s="55"/>
      <c r="AXQ15" s="55"/>
      <c r="AXR15" s="55"/>
      <c r="AXS15" s="55"/>
      <c r="AXT15" s="55"/>
      <c r="AXU15" s="55"/>
      <c r="AXV15" s="55"/>
      <c r="AXW15" s="55"/>
      <c r="AXX15" s="55"/>
      <c r="AXY15" s="55"/>
      <c r="AXZ15" s="55"/>
      <c r="AYA15" s="55"/>
      <c r="AYB15" s="55"/>
      <c r="AYC15" s="55"/>
      <c r="AYD15" s="55"/>
      <c r="AYE15" s="55"/>
      <c r="AYF15" s="55"/>
      <c r="AYG15" s="55"/>
      <c r="AYH15" s="55"/>
      <c r="AYI15" s="55"/>
      <c r="AYJ15" s="55"/>
      <c r="AYK15" s="55"/>
      <c r="AYL15" s="55"/>
      <c r="AYM15" s="55"/>
      <c r="AYN15" s="55"/>
      <c r="AYO15" s="55"/>
      <c r="AYP15" s="55"/>
      <c r="AYQ15" s="55"/>
      <c r="AYR15" s="55"/>
      <c r="AYS15" s="55"/>
      <c r="AYT15" s="55"/>
      <c r="AYU15" s="55"/>
      <c r="AYV15" s="55"/>
      <c r="AYW15" s="55"/>
      <c r="AYX15" s="55"/>
      <c r="AYY15" s="55"/>
      <c r="AYZ15" s="55"/>
      <c r="AZA15" s="55"/>
      <c r="AZB15" s="55"/>
      <c r="AZC15" s="55"/>
      <c r="AZD15" s="55"/>
      <c r="AZE15" s="55"/>
      <c r="AZF15" s="55"/>
      <c r="AZG15" s="55"/>
      <c r="AZH15" s="55"/>
      <c r="AZI15" s="55"/>
      <c r="AZJ15" s="55"/>
      <c r="AZK15" s="55"/>
      <c r="AZL15" s="55"/>
      <c r="AZM15" s="55"/>
      <c r="AZN15" s="55"/>
      <c r="AZO15" s="55"/>
      <c r="AZP15" s="55"/>
      <c r="AZQ15" s="55"/>
      <c r="AZR15" s="55"/>
      <c r="AZS15" s="55"/>
      <c r="AZT15" s="55"/>
      <c r="AZU15" s="55"/>
      <c r="AZV15" s="55"/>
      <c r="AZW15" s="55"/>
      <c r="AZX15" s="55"/>
      <c r="AZY15" s="55"/>
      <c r="AZZ15" s="55"/>
      <c r="BAA15" s="55"/>
      <c r="BAB15" s="55"/>
      <c r="BAC15" s="55"/>
      <c r="BAD15" s="55"/>
      <c r="BAE15" s="55"/>
      <c r="BAF15" s="55"/>
      <c r="BAG15" s="55"/>
      <c r="BAH15" s="55"/>
      <c r="BAI15" s="55"/>
      <c r="BAJ15" s="55"/>
      <c r="BAK15" s="55"/>
      <c r="BAL15" s="55"/>
      <c r="BAM15" s="55"/>
      <c r="BAN15" s="55"/>
      <c r="BAO15" s="55"/>
      <c r="BAP15" s="55"/>
      <c r="BAQ15" s="55"/>
      <c r="BAR15" s="55"/>
      <c r="BAS15" s="55"/>
      <c r="BAT15" s="55"/>
      <c r="BAU15" s="55"/>
      <c r="BAV15" s="55"/>
      <c r="BAW15" s="55"/>
      <c r="BAX15" s="55"/>
      <c r="BAY15" s="55"/>
      <c r="BAZ15" s="55"/>
      <c r="BBA15" s="55"/>
      <c r="BBB15" s="55"/>
      <c r="BBC15" s="55"/>
      <c r="BBD15" s="55"/>
      <c r="BBE15" s="55"/>
      <c r="BBF15" s="55"/>
      <c r="BBG15" s="55"/>
      <c r="BBH15" s="55"/>
      <c r="BBI15" s="55"/>
      <c r="BBJ15" s="55"/>
      <c r="BBK15" s="55"/>
      <c r="BBL15" s="55"/>
      <c r="BBM15" s="55"/>
      <c r="BBN15" s="55"/>
      <c r="BBO15" s="55"/>
      <c r="BBP15" s="55"/>
      <c r="BBQ15" s="55"/>
      <c r="BBR15" s="55"/>
      <c r="BBS15" s="55"/>
      <c r="BBT15" s="55"/>
      <c r="BBU15" s="55"/>
      <c r="BBV15" s="55"/>
      <c r="BBW15" s="55"/>
      <c r="BBX15" s="55"/>
      <c r="BBY15" s="55"/>
      <c r="BBZ15" s="55"/>
      <c r="BCA15" s="55"/>
      <c r="BCB15" s="55"/>
      <c r="BCC15" s="55"/>
      <c r="BCD15" s="55"/>
      <c r="BCE15" s="55"/>
      <c r="BCF15" s="55"/>
      <c r="BCG15" s="55"/>
      <c r="BCH15" s="55"/>
      <c r="BCI15" s="55"/>
      <c r="BCJ15" s="55"/>
      <c r="BCK15" s="55"/>
      <c r="BCL15" s="55"/>
      <c r="BCM15" s="55"/>
      <c r="BCN15" s="55"/>
      <c r="BCO15" s="55"/>
      <c r="BCP15" s="55"/>
      <c r="BCQ15" s="55"/>
      <c r="BCR15" s="55"/>
      <c r="BCS15" s="55"/>
      <c r="BCT15" s="55"/>
      <c r="BCU15" s="55"/>
      <c r="BCV15" s="55"/>
      <c r="BCW15" s="55"/>
      <c r="BCX15" s="55"/>
      <c r="BCY15" s="55"/>
      <c r="BCZ15" s="55"/>
      <c r="BDA15" s="55"/>
      <c r="BDB15" s="55"/>
      <c r="BDC15" s="55"/>
      <c r="BDD15" s="55"/>
      <c r="BDE15" s="55"/>
      <c r="BDF15" s="55"/>
      <c r="BDG15" s="55"/>
      <c r="BDH15" s="55"/>
      <c r="BDI15" s="55"/>
      <c r="BDJ15" s="55"/>
      <c r="BDK15" s="55"/>
      <c r="BDL15" s="55"/>
      <c r="BDM15" s="55"/>
      <c r="BDN15" s="55"/>
      <c r="BDO15" s="55"/>
      <c r="BDP15" s="55"/>
      <c r="BDQ15" s="55"/>
      <c r="BDR15" s="55"/>
      <c r="BDS15" s="55"/>
      <c r="BDT15" s="55"/>
      <c r="BDU15" s="55"/>
      <c r="BDV15" s="55"/>
      <c r="BDW15" s="55"/>
      <c r="BDX15" s="55"/>
      <c r="BDY15" s="55"/>
      <c r="BDZ15" s="55"/>
      <c r="BEA15" s="55"/>
      <c r="BEB15" s="55"/>
      <c r="BEC15" s="55"/>
      <c r="BED15" s="55"/>
      <c r="BEE15" s="55"/>
      <c r="BEF15" s="55"/>
      <c r="BEG15" s="55"/>
      <c r="BEH15" s="55"/>
      <c r="BEI15" s="55"/>
      <c r="BEJ15" s="55"/>
      <c r="BEK15" s="55"/>
      <c r="BEL15" s="55"/>
      <c r="BEM15" s="55"/>
      <c r="BEN15" s="55"/>
      <c r="BEO15" s="55"/>
      <c r="BEP15" s="55"/>
      <c r="BEQ15" s="55"/>
      <c r="BER15" s="55"/>
      <c r="BES15" s="55"/>
      <c r="BET15" s="55"/>
      <c r="BEU15" s="55"/>
      <c r="BEV15" s="55"/>
      <c r="BEW15" s="55"/>
      <c r="BEX15" s="55"/>
      <c r="BEY15" s="55"/>
      <c r="BEZ15" s="55"/>
      <c r="BFA15" s="55"/>
      <c r="BFB15" s="55"/>
      <c r="BFC15" s="55"/>
      <c r="BFD15" s="55"/>
      <c r="BFE15" s="55"/>
      <c r="BFF15" s="55"/>
      <c r="BFG15" s="55"/>
      <c r="BFH15" s="55"/>
      <c r="BFI15" s="55"/>
      <c r="BFJ15" s="55"/>
      <c r="BFK15" s="55"/>
      <c r="BFL15" s="55"/>
      <c r="BFM15" s="55"/>
      <c r="BFN15" s="55"/>
      <c r="BFO15" s="55"/>
      <c r="BFP15" s="55"/>
      <c r="BFQ15" s="55"/>
      <c r="BFR15" s="55"/>
      <c r="BFS15" s="55"/>
      <c r="BFT15" s="55"/>
      <c r="BFU15" s="55"/>
      <c r="BFV15" s="55"/>
      <c r="BFW15" s="55"/>
      <c r="BFX15" s="55"/>
      <c r="BFY15" s="55"/>
      <c r="BFZ15" s="55"/>
      <c r="BGA15" s="55"/>
      <c r="BGB15" s="55"/>
      <c r="BGC15" s="55"/>
      <c r="BGD15" s="55"/>
      <c r="BGE15" s="55"/>
      <c r="BGF15" s="55"/>
      <c r="BGG15" s="55"/>
      <c r="BGH15" s="55"/>
      <c r="BGI15" s="55"/>
      <c r="BGJ15" s="55"/>
      <c r="BGK15" s="55"/>
      <c r="BGL15" s="55"/>
      <c r="BGM15" s="55"/>
      <c r="BGN15" s="55"/>
      <c r="BGO15" s="55"/>
      <c r="BGP15" s="55"/>
      <c r="BGQ15" s="55"/>
      <c r="BGR15" s="55"/>
      <c r="BGS15" s="55"/>
      <c r="BGT15" s="55"/>
      <c r="BGU15" s="55"/>
      <c r="BGV15" s="55"/>
      <c r="BGW15" s="55"/>
      <c r="BGX15" s="55"/>
      <c r="BGY15" s="55"/>
      <c r="BGZ15" s="55"/>
      <c r="BHA15" s="55"/>
      <c r="BHB15" s="55"/>
      <c r="BHC15" s="55"/>
      <c r="BHD15" s="55"/>
      <c r="BHE15" s="55"/>
      <c r="BHF15" s="55"/>
      <c r="BHG15" s="55"/>
      <c r="BHH15" s="55"/>
      <c r="BHI15" s="55"/>
      <c r="BHJ15" s="55"/>
      <c r="BHK15" s="55"/>
      <c r="BHL15" s="55"/>
      <c r="BHM15" s="55"/>
      <c r="BHN15" s="55"/>
      <c r="BHO15" s="55"/>
      <c r="BHP15" s="55"/>
      <c r="BHQ15" s="55"/>
      <c r="BHR15" s="55"/>
      <c r="BHS15" s="55"/>
      <c r="BHT15" s="55"/>
      <c r="BHU15" s="55"/>
      <c r="BHV15" s="55"/>
      <c r="BHW15" s="55"/>
      <c r="BHX15" s="55"/>
      <c r="BHY15" s="55"/>
      <c r="BHZ15" s="55"/>
      <c r="BIA15" s="55"/>
      <c r="BIB15" s="55"/>
      <c r="BIC15" s="55"/>
      <c r="BID15" s="55"/>
      <c r="BIE15" s="55"/>
      <c r="BIF15" s="55"/>
      <c r="BIG15" s="55"/>
      <c r="BIH15" s="55"/>
      <c r="BII15" s="55"/>
      <c r="BIJ15" s="55"/>
      <c r="BIK15" s="55"/>
      <c r="BIL15" s="55"/>
      <c r="BIM15" s="55"/>
      <c r="BIN15" s="55"/>
      <c r="BIO15" s="55"/>
      <c r="BIP15" s="55"/>
      <c r="BIQ15" s="55"/>
      <c r="BIR15" s="55"/>
      <c r="BIS15" s="55"/>
      <c r="BIT15" s="55"/>
      <c r="BIU15" s="55"/>
      <c r="BIV15" s="55"/>
      <c r="BIW15" s="55"/>
      <c r="BIX15" s="55"/>
      <c r="BIY15" s="55"/>
      <c r="BIZ15" s="55"/>
      <c r="BJA15" s="55"/>
      <c r="BJB15" s="55"/>
      <c r="BJC15" s="55"/>
      <c r="BJD15" s="55"/>
      <c r="BJE15" s="55"/>
      <c r="BJF15" s="55"/>
      <c r="BJG15" s="55"/>
      <c r="BJH15" s="55"/>
      <c r="BJI15" s="55"/>
      <c r="BJJ15" s="55"/>
      <c r="BJK15" s="55"/>
      <c r="BJL15" s="55"/>
      <c r="BJM15" s="55"/>
      <c r="BJN15" s="55"/>
      <c r="BJO15" s="55"/>
      <c r="BJP15" s="55"/>
      <c r="BJQ15" s="55"/>
      <c r="BJR15" s="55"/>
      <c r="BJS15" s="55"/>
      <c r="BJT15" s="55"/>
      <c r="BJU15" s="55"/>
      <c r="BJV15" s="55"/>
      <c r="BJW15" s="55"/>
      <c r="BJX15" s="55"/>
      <c r="BJY15" s="55"/>
      <c r="BJZ15" s="55"/>
      <c r="BKA15" s="55"/>
      <c r="BKB15" s="55"/>
      <c r="BKC15" s="55"/>
      <c r="BKD15" s="55"/>
      <c r="BKE15" s="55"/>
      <c r="BKF15" s="55"/>
      <c r="BKG15" s="55"/>
      <c r="BKH15" s="55"/>
      <c r="BKI15" s="55"/>
      <c r="BKJ15" s="55"/>
      <c r="BKK15" s="55"/>
      <c r="BKL15" s="55"/>
      <c r="BKM15" s="55"/>
      <c r="BKN15" s="55"/>
      <c r="BKO15" s="55"/>
      <c r="BKP15" s="55"/>
      <c r="BKQ15" s="55"/>
      <c r="BKR15" s="55"/>
      <c r="BKS15" s="55"/>
      <c r="BKT15" s="55"/>
      <c r="BKU15" s="55"/>
      <c r="BKV15" s="55"/>
      <c r="BKW15" s="55"/>
      <c r="BKX15" s="55"/>
      <c r="BKY15" s="55"/>
      <c r="BKZ15" s="55"/>
      <c r="BLA15" s="55"/>
      <c r="BLB15" s="55"/>
      <c r="BLC15" s="55"/>
      <c r="BLD15" s="55"/>
      <c r="BLE15" s="55"/>
      <c r="BLF15" s="55"/>
      <c r="BLG15" s="55"/>
      <c r="BLH15" s="55"/>
      <c r="BLI15" s="55"/>
      <c r="BLJ15" s="55"/>
      <c r="BLK15" s="55"/>
      <c r="BLL15" s="55"/>
      <c r="BLM15" s="55"/>
      <c r="BLN15" s="55"/>
      <c r="BLO15" s="55"/>
      <c r="BLP15" s="55"/>
      <c r="BLQ15" s="55"/>
      <c r="BLR15" s="55"/>
      <c r="BLS15" s="55"/>
      <c r="BLT15" s="55"/>
      <c r="BLU15" s="55"/>
      <c r="BLV15" s="55"/>
      <c r="BLW15" s="55"/>
      <c r="BLX15" s="55"/>
      <c r="BLY15" s="55"/>
      <c r="BLZ15" s="55"/>
      <c r="BMA15" s="55"/>
      <c r="BMB15" s="55"/>
      <c r="BMC15" s="55"/>
      <c r="BMD15" s="55"/>
      <c r="BME15" s="55"/>
      <c r="BMF15" s="55"/>
      <c r="BMG15" s="55"/>
      <c r="BMH15" s="55"/>
      <c r="BMI15" s="55"/>
      <c r="BMJ15" s="55"/>
      <c r="BMK15" s="55"/>
      <c r="BML15" s="55"/>
      <c r="BMM15" s="55"/>
      <c r="BMN15" s="55"/>
      <c r="BMO15" s="55"/>
      <c r="BMP15" s="55"/>
      <c r="BMQ15" s="55"/>
      <c r="BMR15" s="55"/>
      <c r="BMS15" s="55"/>
      <c r="BMT15" s="55"/>
      <c r="BMU15" s="55"/>
      <c r="BMV15" s="55"/>
      <c r="BMW15" s="55"/>
      <c r="BMX15" s="55"/>
      <c r="BMY15" s="55"/>
      <c r="BMZ15" s="55"/>
      <c r="BNA15" s="55"/>
      <c r="BNB15" s="55"/>
      <c r="BNC15" s="55"/>
      <c r="BND15" s="55"/>
      <c r="BNE15" s="55"/>
      <c r="BNF15" s="55"/>
      <c r="BNG15" s="55"/>
      <c r="BNH15" s="55"/>
      <c r="BNI15" s="55"/>
      <c r="BNJ15" s="55"/>
      <c r="BNK15" s="55"/>
      <c r="BNL15" s="55"/>
      <c r="BNM15" s="55"/>
      <c r="BNN15" s="55"/>
      <c r="BNO15" s="55"/>
      <c r="BNP15" s="55"/>
      <c r="BNQ15" s="55"/>
      <c r="BNR15" s="55"/>
      <c r="BNS15" s="55"/>
      <c r="BNT15" s="55"/>
      <c r="BNU15" s="55"/>
      <c r="BNV15" s="55"/>
      <c r="BNW15" s="55"/>
      <c r="BNX15" s="55"/>
      <c r="BNY15" s="55"/>
      <c r="BNZ15" s="55"/>
      <c r="BOA15" s="55"/>
      <c r="BOB15" s="55"/>
      <c r="BOC15" s="55"/>
      <c r="BOD15" s="55"/>
      <c r="BOE15" s="55"/>
      <c r="BOF15" s="55"/>
      <c r="BOG15" s="55"/>
      <c r="BOH15" s="55"/>
      <c r="BOI15" s="55"/>
      <c r="BOJ15" s="55"/>
      <c r="BOK15" s="55"/>
      <c r="BOL15" s="55"/>
      <c r="BOM15" s="55"/>
      <c r="BON15" s="55"/>
      <c r="BOO15" s="55"/>
      <c r="BOP15" s="55"/>
      <c r="BOQ15" s="55"/>
      <c r="BOR15" s="55"/>
      <c r="BOS15" s="55"/>
      <c r="BOT15" s="55"/>
      <c r="BOU15" s="55"/>
      <c r="BOV15" s="55"/>
      <c r="BOW15" s="55"/>
      <c r="BOX15" s="55"/>
      <c r="BOY15" s="55"/>
      <c r="BOZ15" s="55"/>
      <c r="BPA15" s="55"/>
      <c r="BPB15" s="55"/>
      <c r="BPC15" s="55"/>
      <c r="BPD15" s="55"/>
      <c r="BPE15" s="55"/>
      <c r="BPF15" s="55"/>
      <c r="BPG15" s="55"/>
      <c r="BPH15" s="55"/>
      <c r="BPI15" s="55"/>
      <c r="BPJ15" s="55"/>
      <c r="BPK15" s="55"/>
      <c r="BPL15" s="55"/>
      <c r="BPM15" s="55"/>
      <c r="BPN15" s="55"/>
      <c r="BPO15" s="55"/>
      <c r="BPP15" s="55"/>
      <c r="BPQ15" s="55"/>
      <c r="BPR15" s="55"/>
      <c r="BPS15" s="55"/>
      <c r="BPT15" s="55"/>
      <c r="BPU15" s="55"/>
      <c r="BPV15" s="55"/>
      <c r="BPW15" s="55"/>
      <c r="BPX15" s="55"/>
      <c r="BPY15" s="55"/>
      <c r="BPZ15" s="55"/>
      <c r="BQA15" s="55"/>
      <c r="BQB15" s="55"/>
      <c r="BQC15" s="55"/>
      <c r="BQD15" s="55"/>
      <c r="BQE15" s="55"/>
      <c r="BQF15" s="55"/>
      <c r="BQG15" s="55"/>
      <c r="BQH15" s="55"/>
      <c r="BQI15" s="55"/>
      <c r="BQJ15" s="55"/>
      <c r="BQK15" s="55"/>
      <c r="BQL15" s="55"/>
      <c r="BQM15" s="55"/>
      <c r="BQN15" s="55"/>
      <c r="BQO15" s="55"/>
      <c r="BQP15" s="55"/>
      <c r="BQQ15" s="55"/>
      <c r="BQR15" s="55"/>
      <c r="BQS15" s="55"/>
      <c r="BQT15" s="55"/>
      <c r="BQU15" s="55"/>
      <c r="BQV15" s="55"/>
      <c r="BQW15" s="55"/>
      <c r="BQX15" s="55"/>
      <c r="BQY15" s="55"/>
      <c r="BQZ15" s="55"/>
      <c r="BRA15" s="55"/>
      <c r="BRB15" s="55"/>
      <c r="BRC15" s="55"/>
      <c r="BRD15" s="55"/>
      <c r="BRE15" s="55"/>
      <c r="BRF15" s="55"/>
      <c r="BRG15" s="55"/>
      <c r="BRH15" s="55"/>
      <c r="BRI15" s="55"/>
      <c r="BRJ15" s="55"/>
      <c r="BRK15" s="55"/>
      <c r="BRL15" s="55"/>
      <c r="BRM15" s="55"/>
      <c r="BRN15" s="55"/>
      <c r="BRO15" s="55"/>
      <c r="BRP15" s="55"/>
      <c r="BRQ15" s="55"/>
      <c r="BRR15" s="55"/>
      <c r="BRS15" s="55"/>
      <c r="BRT15" s="55"/>
      <c r="BRU15" s="55"/>
      <c r="BRV15" s="55"/>
      <c r="BRW15" s="55"/>
      <c r="BRX15" s="55"/>
      <c r="BRY15" s="55"/>
      <c r="BRZ15" s="55"/>
      <c r="BSA15" s="55"/>
      <c r="BSB15" s="55"/>
      <c r="BSC15" s="55"/>
      <c r="BSD15" s="55"/>
      <c r="BSE15" s="55"/>
      <c r="BSF15" s="55"/>
      <c r="BSG15" s="55"/>
      <c r="BSH15" s="55"/>
      <c r="BSI15" s="55"/>
      <c r="BSJ15" s="55"/>
      <c r="BSK15" s="55"/>
      <c r="BSL15" s="55"/>
      <c r="BSM15" s="55"/>
      <c r="BSN15" s="55"/>
      <c r="BSO15" s="55"/>
      <c r="BSP15" s="55"/>
      <c r="BSQ15" s="55"/>
      <c r="BSR15" s="55"/>
      <c r="BSS15" s="55"/>
      <c r="BST15" s="55"/>
      <c r="BSU15" s="55"/>
      <c r="BSV15" s="55"/>
      <c r="BSW15" s="55"/>
      <c r="BSX15" s="55"/>
      <c r="BSY15" s="55"/>
      <c r="BSZ15" s="55"/>
      <c r="BTA15" s="55"/>
      <c r="BTB15" s="55"/>
      <c r="BTC15" s="55"/>
      <c r="BTD15" s="55"/>
      <c r="BTE15" s="55"/>
      <c r="BTF15" s="55"/>
      <c r="BTG15" s="55"/>
      <c r="BTH15" s="55"/>
      <c r="BTI15" s="55"/>
      <c r="BTJ15" s="55"/>
      <c r="BTK15" s="55"/>
      <c r="BTL15" s="55"/>
      <c r="BTM15" s="55"/>
      <c r="BTN15" s="55"/>
      <c r="BTO15" s="55"/>
      <c r="BTP15" s="55"/>
      <c r="BTQ15" s="55"/>
      <c r="BTR15" s="55"/>
      <c r="BTS15" s="55"/>
      <c r="BTT15" s="55"/>
      <c r="BTU15" s="55"/>
      <c r="BTV15" s="55"/>
      <c r="BTW15" s="55"/>
      <c r="BTX15" s="55"/>
      <c r="BTY15" s="55"/>
      <c r="BTZ15" s="55"/>
      <c r="BUA15" s="55"/>
      <c r="BUB15" s="55"/>
      <c r="BUC15" s="55"/>
      <c r="BUD15" s="55"/>
      <c r="BUE15" s="55"/>
      <c r="BUF15" s="55"/>
      <c r="BUG15" s="55"/>
      <c r="BUH15" s="55"/>
      <c r="BUI15" s="55"/>
      <c r="BUJ15" s="55"/>
      <c r="BUK15" s="55"/>
      <c r="BUL15" s="55"/>
      <c r="BUM15" s="55"/>
      <c r="BUN15" s="55"/>
      <c r="BUO15" s="55"/>
      <c r="BUP15" s="55"/>
      <c r="BUQ15" s="55"/>
      <c r="BUR15" s="55"/>
      <c r="BUS15" s="55"/>
      <c r="BUT15" s="55"/>
      <c r="BUU15" s="55"/>
      <c r="BUV15" s="55"/>
      <c r="BUW15" s="55"/>
      <c r="BUX15" s="55"/>
      <c r="BUY15" s="55"/>
      <c r="BUZ15" s="55"/>
      <c r="BVA15" s="55"/>
      <c r="BVB15" s="55"/>
      <c r="BVC15" s="55"/>
      <c r="BVD15" s="55"/>
      <c r="BVE15" s="55"/>
      <c r="BVF15" s="55"/>
      <c r="BVG15" s="55"/>
      <c r="BVH15" s="55"/>
      <c r="BVI15" s="55"/>
      <c r="BVJ15" s="55"/>
      <c r="BVK15" s="55"/>
      <c r="BVL15" s="55"/>
      <c r="BVM15" s="55"/>
      <c r="BVN15" s="55"/>
    </row>
    <row r="16" spans="1:1938" s="51" customFormat="1" ht="12.6" customHeight="1">
      <c r="A16" s="65"/>
      <c r="B16" s="181">
        <v>8</v>
      </c>
      <c r="C16" s="182" t="s">
        <v>241</v>
      </c>
      <c r="D16" s="184" t="s">
        <v>254</v>
      </c>
      <c r="E16" s="182" t="s">
        <v>190</v>
      </c>
      <c r="F16" s="181" t="s">
        <v>25</v>
      </c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  <c r="FY16" s="55"/>
      <c r="FZ16" s="55"/>
      <c r="GA16" s="55"/>
      <c r="GB16" s="55"/>
      <c r="GC16" s="55"/>
      <c r="GD16" s="55"/>
      <c r="GE16" s="55"/>
      <c r="GF16" s="55"/>
      <c r="GG16" s="55"/>
      <c r="GH16" s="55"/>
      <c r="GI16" s="55"/>
      <c r="GJ16" s="55"/>
      <c r="GK16" s="55"/>
      <c r="GL16" s="55"/>
      <c r="GM16" s="55"/>
      <c r="GN16" s="55"/>
      <c r="GO16" s="55"/>
      <c r="GP16" s="55"/>
      <c r="GQ16" s="55"/>
      <c r="GR16" s="55"/>
      <c r="GS16" s="55"/>
      <c r="GT16" s="55"/>
      <c r="GU16" s="55"/>
      <c r="GV16" s="55"/>
      <c r="GW16" s="55"/>
      <c r="GX16" s="55"/>
      <c r="GY16" s="55"/>
      <c r="GZ16" s="55"/>
      <c r="HA16" s="55"/>
      <c r="HB16" s="55"/>
      <c r="HC16" s="55"/>
      <c r="HD16" s="55"/>
      <c r="HE16" s="55"/>
      <c r="HF16" s="55"/>
      <c r="HG16" s="55"/>
      <c r="HH16" s="55"/>
      <c r="HI16" s="55"/>
      <c r="HJ16" s="55"/>
      <c r="HK16" s="55"/>
      <c r="HL16" s="55"/>
      <c r="HM16" s="55"/>
      <c r="HN16" s="55"/>
      <c r="HO16" s="55"/>
      <c r="HP16" s="55"/>
      <c r="HQ16" s="55"/>
      <c r="HR16" s="55"/>
      <c r="HS16" s="55"/>
      <c r="HT16" s="55"/>
      <c r="HU16" s="55"/>
      <c r="HV16" s="55"/>
      <c r="HW16" s="55"/>
      <c r="HX16" s="55"/>
      <c r="HY16" s="55"/>
      <c r="HZ16" s="55"/>
      <c r="IA16" s="55"/>
      <c r="IB16" s="55"/>
      <c r="IC16" s="55"/>
      <c r="ID16" s="55"/>
      <c r="IE16" s="55"/>
      <c r="IF16" s="55"/>
      <c r="IG16" s="55"/>
      <c r="IH16" s="55"/>
      <c r="II16" s="55"/>
      <c r="IJ16" s="55"/>
      <c r="IK16" s="55"/>
      <c r="IL16" s="55"/>
      <c r="IM16" s="55"/>
      <c r="IN16" s="55"/>
      <c r="IO16" s="55"/>
      <c r="IP16" s="55"/>
      <c r="IQ16" s="55"/>
      <c r="IR16" s="55"/>
      <c r="IS16" s="55"/>
      <c r="IT16" s="55"/>
      <c r="IU16" s="55"/>
      <c r="IV16" s="55"/>
      <c r="IW16" s="55"/>
      <c r="IX16" s="55"/>
      <c r="IY16" s="55"/>
      <c r="IZ16" s="55"/>
      <c r="JA16" s="55"/>
      <c r="JB16" s="55"/>
      <c r="JC16" s="55"/>
      <c r="JD16" s="55"/>
      <c r="JE16" s="55"/>
      <c r="JF16" s="55"/>
      <c r="JG16" s="55"/>
      <c r="JH16" s="55"/>
      <c r="JI16" s="55"/>
      <c r="JJ16" s="55"/>
      <c r="JK16" s="55"/>
      <c r="JL16" s="55"/>
      <c r="JM16" s="55"/>
      <c r="JN16" s="55"/>
      <c r="JO16" s="55"/>
      <c r="JP16" s="55"/>
      <c r="JQ16" s="55"/>
      <c r="JR16" s="55"/>
      <c r="JS16" s="55"/>
      <c r="JT16" s="55"/>
      <c r="JU16" s="55"/>
      <c r="JV16" s="55"/>
      <c r="JW16" s="55"/>
      <c r="JX16" s="55"/>
      <c r="JY16" s="55"/>
      <c r="JZ16" s="55"/>
      <c r="KA16" s="55"/>
      <c r="KB16" s="55"/>
      <c r="KC16" s="55"/>
      <c r="KD16" s="55"/>
      <c r="KE16" s="55"/>
      <c r="KF16" s="55"/>
      <c r="KG16" s="55"/>
      <c r="KH16" s="55"/>
      <c r="KI16" s="55"/>
      <c r="KJ16" s="55"/>
      <c r="KK16" s="55"/>
      <c r="KL16" s="55"/>
      <c r="KM16" s="55"/>
      <c r="KN16" s="55"/>
      <c r="KO16" s="55"/>
      <c r="KP16" s="55"/>
      <c r="KQ16" s="55"/>
      <c r="KR16" s="55"/>
      <c r="KS16" s="55"/>
      <c r="KT16" s="55"/>
      <c r="KU16" s="55"/>
      <c r="KV16" s="55"/>
      <c r="KW16" s="55"/>
      <c r="KX16" s="55"/>
      <c r="KY16" s="55"/>
      <c r="KZ16" s="55"/>
      <c r="LA16" s="55"/>
      <c r="LB16" s="55"/>
      <c r="LC16" s="55"/>
      <c r="LD16" s="55"/>
      <c r="LE16" s="55"/>
      <c r="LF16" s="55"/>
      <c r="LG16" s="55"/>
      <c r="LH16" s="55"/>
      <c r="LI16" s="55"/>
      <c r="LJ16" s="55"/>
      <c r="LK16" s="55"/>
      <c r="LL16" s="55"/>
      <c r="LM16" s="55"/>
      <c r="LN16" s="55"/>
      <c r="LO16" s="55"/>
      <c r="LP16" s="55"/>
      <c r="LQ16" s="55"/>
      <c r="LR16" s="55"/>
      <c r="LS16" s="55"/>
      <c r="LT16" s="55"/>
      <c r="LU16" s="55"/>
      <c r="LV16" s="55"/>
      <c r="LW16" s="55"/>
      <c r="LX16" s="55"/>
      <c r="LY16" s="55"/>
      <c r="LZ16" s="55"/>
      <c r="MA16" s="55"/>
      <c r="MB16" s="55"/>
      <c r="MC16" s="55"/>
      <c r="MD16" s="55"/>
      <c r="ME16" s="55"/>
      <c r="MF16" s="55"/>
      <c r="MG16" s="55"/>
      <c r="MH16" s="55"/>
      <c r="MI16" s="55"/>
      <c r="MJ16" s="55"/>
      <c r="MK16" s="55"/>
      <c r="ML16" s="55"/>
      <c r="MM16" s="55"/>
      <c r="MN16" s="55"/>
      <c r="MO16" s="55"/>
      <c r="MP16" s="55"/>
      <c r="MQ16" s="55"/>
      <c r="MR16" s="55"/>
      <c r="MS16" s="55"/>
      <c r="MT16" s="55"/>
      <c r="MU16" s="55"/>
      <c r="MV16" s="55"/>
      <c r="MW16" s="55"/>
      <c r="MX16" s="55"/>
      <c r="MY16" s="55"/>
      <c r="MZ16" s="55"/>
      <c r="NA16" s="55"/>
      <c r="NB16" s="55"/>
      <c r="NC16" s="55"/>
      <c r="ND16" s="55"/>
      <c r="NE16" s="55"/>
      <c r="NF16" s="55"/>
      <c r="NG16" s="55"/>
      <c r="NH16" s="55"/>
      <c r="NI16" s="55"/>
      <c r="NJ16" s="55"/>
      <c r="NK16" s="55"/>
      <c r="NL16" s="55"/>
      <c r="NM16" s="55"/>
      <c r="NN16" s="55"/>
      <c r="NO16" s="55"/>
      <c r="NP16" s="55"/>
      <c r="NQ16" s="55"/>
      <c r="NR16" s="55"/>
      <c r="NS16" s="55"/>
      <c r="NT16" s="55"/>
      <c r="NU16" s="55"/>
      <c r="NV16" s="55"/>
      <c r="NW16" s="55"/>
      <c r="NX16" s="55"/>
      <c r="NY16" s="55"/>
      <c r="NZ16" s="55"/>
      <c r="OA16" s="55"/>
      <c r="OB16" s="55"/>
      <c r="OC16" s="55"/>
      <c r="OD16" s="55"/>
      <c r="OE16" s="55"/>
      <c r="OF16" s="55"/>
      <c r="OG16" s="55"/>
      <c r="OH16" s="55"/>
      <c r="OI16" s="55"/>
      <c r="OJ16" s="55"/>
      <c r="OK16" s="55"/>
      <c r="OL16" s="55"/>
      <c r="OM16" s="55"/>
      <c r="ON16" s="55"/>
      <c r="OO16" s="55"/>
      <c r="OP16" s="55"/>
      <c r="OQ16" s="55"/>
      <c r="OR16" s="55"/>
      <c r="OS16" s="55"/>
      <c r="OT16" s="55"/>
      <c r="OU16" s="55"/>
      <c r="OV16" s="55"/>
      <c r="OW16" s="55"/>
      <c r="OX16" s="55"/>
      <c r="OY16" s="55"/>
      <c r="OZ16" s="55"/>
      <c r="PA16" s="55"/>
      <c r="PB16" s="55"/>
      <c r="PC16" s="55"/>
      <c r="PD16" s="55"/>
      <c r="PE16" s="55"/>
      <c r="PF16" s="55"/>
      <c r="PG16" s="55"/>
      <c r="PH16" s="55"/>
      <c r="PI16" s="55"/>
      <c r="PJ16" s="55"/>
      <c r="PK16" s="55"/>
      <c r="PL16" s="55"/>
      <c r="PM16" s="55"/>
      <c r="PN16" s="55"/>
      <c r="PO16" s="55"/>
      <c r="PP16" s="55"/>
      <c r="PQ16" s="55"/>
      <c r="PR16" s="55"/>
      <c r="PS16" s="55"/>
      <c r="PT16" s="55"/>
      <c r="PU16" s="55"/>
      <c r="PV16" s="55"/>
      <c r="PW16" s="55"/>
      <c r="PX16" s="55"/>
      <c r="PY16" s="55"/>
      <c r="PZ16" s="55"/>
      <c r="QA16" s="55"/>
      <c r="QB16" s="55"/>
      <c r="QC16" s="55"/>
      <c r="QD16" s="55"/>
      <c r="QE16" s="55"/>
      <c r="QF16" s="55"/>
      <c r="QG16" s="55"/>
      <c r="QH16" s="55"/>
      <c r="QI16" s="55"/>
      <c r="QJ16" s="55"/>
      <c r="QK16" s="55"/>
      <c r="QL16" s="55"/>
      <c r="QM16" s="55"/>
      <c r="QN16" s="55"/>
      <c r="QO16" s="55"/>
      <c r="QP16" s="55"/>
      <c r="QQ16" s="55"/>
      <c r="QR16" s="55"/>
      <c r="QS16" s="55"/>
      <c r="QT16" s="55"/>
      <c r="QU16" s="55"/>
      <c r="QV16" s="55"/>
      <c r="QW16" s="55"/>
      <c r="QX16" s="55"/>
      <c r="QY16" s="55"/>
      <c r="QZ16" s="55"/>
      <c r="RA16" s="55"/>
      <c r="RB16" s="55"/>
      <c r="RC16" s="55"/>
      <c r="RD16" s="55"/>
      <c r="RE16" s="55"/>
      <c r="RF16" s="55"/>
      <c r="RG16" s="55"/>
      <c r="RH16" s="55"/>
      <c r="RI16" s="55"/>
      <c r="RJ16" s="55"/>
      <c r="RK16" s="55"/>
      <c r="RL16" s="55"/>
      <c r="RM16" s="55"/>
      <c r="RN16" s="55"/>
      <c r="RO16" s="55"/>
      <c r="RP16" s="55"/>
      <c r="RQ16" s="55"/>
      <c r="RR16" s="55"/>
      <c r="RS16" s="55"/>
      <c r="RT16" s="55"/>
      <c r="RU16" s="55"/>
      <c r="RV16" s="55"/>
      <c r="RW16" s="55"/>
      <c r="RX16" s="55"/>
      <c r="RY16" s="55"/>
      <c r="RZ16" s="55"/>
      <c r="SA16" s="55"/>
      <c r="SB16" s="55"/>
      <c r="SC16" s="55"/>
      <c r="SD16" s="55"/>
      <c r="SE16" s="55"/>
      <c r="SF16" s="55"/>
      <c r="SG16" s="55"/>
      <c r="SH16" s="55"/>
      <c r="SI16" s="55"/>
      <c r="SJ16" s="55"/>
      <c r="SK16" s="55"/>
      <c r="SL16" s="55"/>
      <c r="SM16" s="55"/>
      <c r="SN16" s="55"/>
      <c r="SO16" s="55"/>
      <c r="SP16" s="55"/>
      <c r="SQ16" s="55"/>
      <c r="SR16" s="55"/>
      <c r="SS16" s="55"/>
      <c r="ST16" s="55"/>
      <c r="SU16" s="55"/>
      <c r="SV16" s="55"/>
      <c r="SW16" s="55"/>
      <c r="SX16" s="55"/>
      <c r="SY16" s="55"/>
      <c r="SZ16" s="55"/>
      <c r="TA16" s="55"/>
      <c r="TB16" s="55"/>
      <c r="TC16" s="55"/>
      <c r="TD16" s="55"/>
      <c r="TE16" s="55"/>
      <c r="TF16" s="55"/>
      <c r="TG16" s="55"/>
      <c r="TH16" s="55"/>
      <c r="TI16" s="55"/>
      <c r="TJ16" s="55"/>
      <c r="TK16" s="55"/>
      <c r="TL16" s="55"/>
      <c r="TM16" s="55"/>
      <c r="TN16" s="55"/>
      <c r="TO16" s="55"/>
      <c r="TP16" s="55"/>
      <c r="TQ16" s="55"/>
      <c r="TR16" s="55"/>
      <c r="TS16" s="55"/>
      <c r="TT16" s="55"/>
      <c r="TU16" s="55"/>
      <c r="TV16" s="55"/>
      <c r="TW16" s="55"/>
      <c r="TX16" s="55"/>
      <c r="TY16" s="55"/>
      <c r="TZ16" s="55"/>
      <c r="UA16" s="55"/>
      <c r="UB16" s="55"/>
      <c r="UC16" s="55"/>
      <c r="UD16" s="55"/>
      <c r="UE16" s="55"/>
      <c r="UF16" s="55"/>
      <c r="UG16" s="55"/>
      <c r="UH16" s="55"/>
      <c r="UI16" s="55"/>
      <c r="UJ16" s="55"/>
      <c r="UK16" s="55"/>
      <c r="UL16" s="55"/>
      <c r="UM16" s="55"/>
      <c r="UN16" s="55"/>
      <c r="UO16" s="55"/>
      <c r="UP16" s="55"/>
      <c r="UQ16" s="55"/>
      <c r="UR16" s="55"/>
      <c r="US16" s="55"/>
      <c r="UT16" s="55"/>
      <c r="UU16" s="55"/>
      <c r="UV16" s="55"/>
      <c r="UW16" s="55"/>
      <c r="UX16" s="55"/>
      <c r="UY16" s="55"/>
      <c r="UZ16" s="55"/>
      <c r="VA16" s="55"/>
      <c r="VB16" s="55"/>
      <c r="VC16" s="55"/>
      <c r="VD16" s="55"/>
      <c r="VE16" s="55"/>
      <c r="VF16" s="55"/>
      <c r="VG16" s="55"/>
      <c r="VH16" s="55"/>
      <c r="VI16" s="55"/>
      <c r="VJ16" s="55"/>
      <c r="VK16" s="55"/>
      <c r="VL16" s="55"/>
      <c r="VM16" s="55"/>
      <c r="VN16" s="55"/>
      <c r="VO16" s="55"/>
      <c r="VP16" s="55"/>
      <c r="VQ16" s="55"/>
      <c r="VR16" s="55"/>
      <c r="VS16" s="55"/>
      <c r="VT16" s="55"/>
      <c r="VU16" s="55"/>
      <c r="VV16" s="55"/>
      <c r="VW16" s="55"/>
      <c r="VX16" s="55"/>
      <c r="VY16" s="55"/>
      <c r="VZ16" s="55"/>
      <c r="WA16" s="55"/>
      <c r="WB16" s="55"/>
      <c r="WC16" s="55"/>
      <c r="WD16" s="55"/>
      <c r="WE16" s="55"/>
      <c r="WF16" s="55"/>
      <c r="WG16" s="55"/>
      <c r="WH16" s="55"/>
      <c r="WI16" s="55"/>
      <c r="WJ16" s="55"/>
      <c r="WK16" s="55"/>
      <c r="WL16" s="55"/>
      <c r="WM16" s="55"/>
      <c r="WN16" s="55"/>
      <c r="WO16" s="55"/>
      <c r="WP16" s="55"/>
      <c r="WQ16" s="55"/>
      <c r="WR16" s="55"/>
      <c r="WS16" s="55"/>
      <c r="WT16" s="55"/>
      <c r="WU16" s="55"/>
      <c r="WV16" s="55"/>
      <c r="WW16" s="55"/>
      <c r="WX16" s="55"/>
      <c r="WY16" s="55"/>
      <c r="WZ16" s="55"/>
      <c r="XA16" s="55"/>
      <c r="XB16" s="55"/>
      <c r="XC16" s="55"/>
      <c r="XD16" s="55"/>
      <c r="XE16" s="55"/>
      <c r="XF16" s="55"/>
      <c r="XG16" s="55"/>
      <c r="XH16" s="55"/>
      <c r="XI16" s="55"/>
      <c r="XJ16" s="55"/>
      <c r="XK16" s="55"/>
      <c r="XL16" s="55"/>
      <c r="XM16" s="55"/>
      <c r="XN16" s="55"/>
      <c r="XO16" s="55"/>
      <c r="XP16" s="55"/>
      <c r="XQ16" s="55"/>
      <c r="XR16" s="55"/>
      <c r="XS16" s="55"/>
      <c r="XT16" s="55"/>
      <c r="XU16" s="55"/>
      <c r="XV16" s="55"/>
      <c r="XW16" s="55"/>
      <c r="XX16" s="55"/>
      <c r="XY16" s="55"/>
      <c r="XZ16" s="55"/>
      <c r="YA16" s="55"/>
      <c r="YB16" s="55"/>
      <c r="YC16" s="55"/>
      <c r="YD16" s="55"/>
      <c r="YE16" s="55"/>
      <c r="YF16" s="55"/>
      <c r="YG16" s="55"/>
      <c r="YH16" s="55"/>
      <c r="YI16" s="55"/>
      <c r="YJ16" s="55"/>
      <c r="YK16" s="55"/>
      <c r="YL16" s="55"/>
      <c r="YM16" s="55"/>
      <c r="YN16" s="55"/>
      <c r="YO16" s="55"/>
      <c r="YP16" s="55"/>
      <c r="YQ16" s="55"/>
      <c r="YR16" s="55"/>
      <c r="YS16" s="55"/>
      <c r="YT16" s="55"/>
      <c r="YU16" s="55"/>
      <c r="YV16" s="55"/>
      <c r="YW16" s="55"/>
      <c r="YX16" s="55"/>
      <c r="YY16" s="55"/>
      <c r="YZ16" s="55"/>
      <c r="ZA16" s="55"/>
      <c r="ZB16" s="55"/>
      <c r="ZC16" s="55"/>
      <c r="ZD16" s="55"/>
      <c r="ZE16" s="55"/>
      <c r="ZF16" s="55"/>
      <c r="ZG16" s="55"/>
      <c r="ZH16" s="55"/>
      <c r="ZI16" s="55"/>
      <c r="ZJ16" s="55"/>
      <c r="ZK16" s="55"/>
      <c r="ZL16" s="55"/>
      <c r="ZM16" s="55"/>
      <c r="ZN16" s="55"/>
      <c r="ZO16" s="55"/>
      <c r="ZP16" s="55"/>
      <c r="ZQ16" s="55"/>
      <c r="ZR16" s="55"/>
      <c r="ZS16" s="55"/>
      <c r="ZT16" s="55"/>
      <c r="ZU16" s="55"/>
      <c r="ZV16" s="55"/>
      <c r="ZW16" s="55"/>
      <c r="ZX16" s="55"/>
      <c r="ZY16" s="55"/>
      <c r="ZZ16" s="55"/>
      <c r="AAA16" s="55"/>
      <c r="AAB16" s="55"/>
      <c r="AAC16" s="55"/>
      <c r="AAD16" s="55"/>
      <c r="AAE16" s="55"/>
      <c r="AAF16" s="55"/>
      <c r="AAG16" s="55"/>
      <c r="AAH16" s="55"/>
      <c r="AAI16" s="55"/>
      <c r="AAJ16" s="55"/>
      <c r="AAK16" s="55"/>
      <c r="AAL16" s="55"/>
      <c r="AAM16" s="55"/>
      <c r="AAN16" s="55"/>
      <c r="AAO16" s="55"/>
      <c r="AAP16" s="55"/>
      <c r="AAQ16" s="55"/>
      <c r="AAR16" s="55"/>
      <c r="AAS16" s="55"/>
      <c r="AAT16" s="55"/>
      <c r="AAU16" s="55"/>
      <c r="AAV16" s="55"/>
      <c r="AAW16" s="55"/>
      <c r="AAX16" s="55"/>
      <c r="AAY16" s="55"/>
      <c r="AAZ16" s="55"/>
      <c r="ABA16" s="55"/>
      <c r="ABB16" s="55"/>
      <c r="ABC16" s="55"/>
      <c r="ABD16" s="55"/>
      <c r="ABE16" s="55"/>
      <c r="ABF16" s="55"/>
      <c r="ABG16" s="55"/>
      <c r="ABH16" s="55"/>
      <c r="ABI16" s="55"/>
      <c r="ABJ16" s="55"/>
      <c r="ABK16" s="55"/>
      <c r="ABL16" s="55"/>
      <c r="ABM16" s="55"/>
      <c r="ABN16" s="55"/>
      <c r="ABO16" s="55"/>
      <c r="ABP16" s="55"/>
      <c r="ABQ16" s="55"/>
      <c r="ABR16" s="55"/>
      <c r="ABS16" s="55"/>
      <c r="ABT16" s="55"/>
      <c r="ABU16" s="55"/>
      <c r="ABV16" s="55"/>
      <c r="ABW16" s="55"/>
      <c r="ABX16" s="55"/>
      <c r="ABY16" s="55"/>
      <c r="ABZ16" s="55"/>
      <c r="ACA16" s="55"/>
      <c r="ACB16" s="55"/>
      <c r="ACC16" s="55"/>
      <c r="ACD16" s="55"/>
      <c r="ACE16" s="55"/>
      <c r="ACF16" s="55"/>
      <c r="ACG16" s="55"/>
      <c r="ACH16" s="55"/>
      <c r="ACI16" s="55"/>
      <c r="ACJ16" s="55"/>
      <c r="ACK16" s="55"/>
      <c r="ACL16" s="55"/>
      <c r="ACM16" s="55"/>
      <c r="ACN16" s="55"/>
      <c r="ACO16" s="55"/>
      <c r="ACP16" s="55"/>
      <c r="ACQ16" s="55"/>
      <c r="ACR16" s="55"/>
      <c r="ACS16" s="55"/>
      <c r="ACT16" s="55"/>
      <c r="ACU16" s="55"/>
      <c r="ACV16" s="55"/>
      <c r="ACW16" s="55"/>
      <c r="ACX16" s="55"/>
      <c r="ACY16" s="55"/>
      <c r="ACZ16" s="55"/>
      <c r="ADA16" s="55"/>
      <c r="ADB16" s="55"/>
      <c r="ADC16" s="55"/>
      <c r="ADD16" s="55"/>
      <c r="ADE16" s="55"/>
      <c r="ADF16" s="55"/>
      <c r="ADG16" s="55"/>
      <c r="ADH16" s="55"/>
      <c r="ADI16" s="55"/>
      <c r="ADJ16" s="55"/>
      <c r="ADK16" s="55"/>
      <c r="ADL16" s="55"/>
      <c r="ADM16" s="55"/>
      <c r="ADN16" s="55"/>
      <c r="ADO16" s="55"/>
      <c r="ADP16" s="55"/>
      <c r="ADQ16" s="55"/>
      <c r="ADR16" s="55"/>
      <c r="ADS16" s="55"/>
      <c r="ADT16" s="55"/>
      <c r="ADU16" s="55"/>
      <c r="ADV16" s="55"/>
      <c r="ADW16" s="55"/>
      <c r="ADX16" s="55"/>
      <c r="ADY16" s="55"/>
      <c r="ADZ16" s="55"/>
      <c r="AEA16" s="55"/>
      <c r="AEB16" s="55"/>
      <c r="AEC16" s="55"/>
      <c r="AED16" s="55"/>
      <c r="AEE16" s="55"/>
      <c r="AEF16" s="55"/>
      <c r="AEG16" s="55"/>
      <c r="AEH16" s="55"/>
      <c r="AEI16" s="55"/>
      <c r="AEJ16" s="55"/>
      <c r="AEK16" s="55"/>
      <c r="AEL16" s="55"/>
      <c r="AEM16" s="55"/>
      <c r="AEN16" s="55"/>
      <c r="AEO16" s="55"/>
      <c r="AEP16" s="55"/>
      <c r="AEQ16" s="55"/>
      <c r="AER16" s="55"/>
      <c r="AES16" s="55"/>
      <c r="AET16" s="55"/>
      <c r="AEU16" s="55"/>
      <c r="AEV16" s="55"/>
      <c r="AEW16" s="55"/>
      <c r="AEX16" s="55"/>
      <c r="AEY16" s="55"/>
      <c r="AEZ16" s="55"/>
      <c r="AFA16" s="55"/>
      <c r="AFB16" s="55"/>
      <c r="AFC16" s="55"/>
      <c r="AFD16" s="55"/>
      <c r="AFE16" s="55"/>
      <c r="AFF16" s="55"/>
      <c r="AFG16" s="55"/>
      <c r="AFH16" s="55"/>
      <c r="AFI16" s="55"/>
      <c r="AFJ16" s="55"/>
      <c r="AFK16" s="55"/>
      <c r="AFL16" s="55"/>
      <c r="AFM16" s="55"/>
      <c r="AFN16" s="55"/>
      <c r="AFO16" s="55"/>
      <c r="AFP16" s="55"/>
      <c r="AFQ16" s="55"/>
      <c r="AFR16" s="55"/>
      <c r="AFS16" s="55"/>
      <c r="AFT16" s="55"/>
      <c r="AFU16" s="55"/>
      <c r="AFV16" s="55"/>
      <c r="AFW16" s="55"/>
      <c r="AFX16" s="55"/>
      <c r="AFY16" s="55"/>
      <c r="AFZ16" s="55"/>
      <c r="AGA16" s="55"/>
      <c r="AGB16" s="55"/>
      <c r="AGC16" s="55"/>
      <c r="AGD16" s="55"/>
      <c r="AGE16" s="55"/>
      <c r="AGF16" s="55"/>
      <c r="AGG16" s="55"/>
      <c r="AGH16" s="55"/>
      <c r="AGI16" s="55"/>
      <c r="AGJ16" s="55"/>
      <c r="AGK16" s="55"/>
      <c r="AGL16" s="55"/>
      <c r="AGM16" s="55"/>
      <c r="AGN16" s="55"/>
      <c r="AGO16" s="55"/>
      <c r="AGP16" s="55"/>
      <c r="AGQ16" s="55"/>
      <c r="AGR16" s="55"/>
      <c r="AGS16" s="55"/>
      <c r="AGT16" s="55"/>
      <c r="AGU16" s="55"/>
      <c r="AGV16" s="55"/>
      <c r="AGW16" s="55"/>
      <c r="AGX16" s="55"/>
      <c r="AGY16" s="55"/>
      <c r="AGZ16" s="55"/>
      <c r="AHA16" s="55"/>
      <c r="AHB16" s="55"/>
      <c r="AHC16" s="55"/>
      <c r="AHD16" s="55"/>
      <c r="AHE16" s="55"/>
      <c r="AHF16" s="55"/>
      <c r="AHG16" s="55"/>
      <c r="AHH16" s="55"/>
      <c r="AHI16" s="55"/>
      <c r="AHJ16" s="55"/>
      <c r="AHK16" s="55"/>
      <c r="AHL16" s="55"/>
      <c r="AHM16" s="55"/>
      <c r="AHN16" s="55"/>
      <c r="AHO16" s="55"/>
      <c r="AHP16" s="55"/>
      <c r="AHQ16" s="55"/>
      <c r="AHR16" s="55"/>
      <c r="AHS16" s="55"/>
      <c r="AHT16" s="55"/>
      <c r="AHU16" s="55"/>
      <c r="AHV16" s="55"/>
      <c r="AHW16" s="55"/>
      <c r="AHX16" s="55"/>
      <c r="AHY16" s="55"/>
      <c r="AHZ16" s="55"/>
      <c r="AIA16" s="55"/>
      <c r="AIB16" s="55"/>
      <c r="AIC16" s="55"/>
      <c r="AID16" s="55"/>
      <c r="AIE16" s="55"/>
      <c r="AIF16" s="55"/>
      <c r="AIG16" s="55"/>
      <c r="AIH16" s="55"/>
      <c r="AII16" s="55"/>
      <c r="AIJ16" s="55"/>
      <c r="AIK16" s="55"/>
      <c r="AIL16" s="55"/>
      <c r="AIM16" s="55"/>
      <c r="AIN16" s="55"/>
      <c r="AIO16" s="55"/>
      <c r="AIP16" s="55"/>
      <c r="AIQ16" s="55"/>
      <c r="AIR16" s="55"/>
      <c r="AIS16" s="55"/>
      <c r="AIT16" s="55"/>
      <c r="AIU16" s="55"/>
      <c r="AIV16" s="55"/>
      <c r="AIW16" s="55"/>
      <c r="AIX16" s="55"/>
      <c r="AIY16" s="55"/>
      <c r="AIZ16" s="55"/>
      <c r="AJA16" s="55"/>
      <c r="AJB16" s="55"/>
      <c r="AJC16" s="55"/>
      <c r="AJD16" s="55"/>
      <c r="AJE16" s="55"/>
      <c r="AJF16" s="55"/>
      <c r="AJG16" s="55"/>
      <c r="AJH16" s="55"/>
      <c r="AJI16" s="55"/>
      <c r="AJJ16" s="55"/>
      <c r="AJK16" s="55"/>
      <c r="AJL16" s="55"/>
      <c r="AJM16" s="55"/>
      <c r="AJN16" s="55"/>
      <c r="AJO16" s="55"/>
      <c r="AJP16" s="55"/>
      <c r="AJQ16" s="55"/>
      <c r="AJR16" s="55"/>
      <c r="AJS16" s="55"/>
      <c r="AJT16" s="55"/>
      <c r="AJU16" s="55"/>
      <c r="AJV16" s="55"/>
      <c r="AJW16" s="55"/>
      <c r="AJX16" s="55"/>
      <c r="AJY16" s="55"/>
      <c r="AJZ16" s="55"/>
      <c r="AKA16" s="55"/>
      <c r="AKB16" s="55"/>
      <c r="AKC16" s="55"/>
      <c r="AKD16" s="55"/>
      <c r="AKE16" s="55"/>
      <c r="AKF16" s="55"/>
      <c r="AKG16" s="55"/>
      <c r="AKH16" s="55"/>
      <c r="AKI16" s="55"/>
      <c r="AKJ16" s="55"/>
      <c r="AKK16" s="55"/>
      <c r="AKL16" s="55"/>
      <c r="AKM16" s="55"/>
      <c r="AKN16" s="55"/>
      <c r="AKO16" s="55"/>
      <c r="AKP16" s="55"/>
      <c r="AKQ16" s="55"/>
      <c r="AKR16" s="55"/>
      <c r="AKS16" s="55"/>
      <c r="AKT16" s="55"/>
      <c r="AKU16" s="55"/>
      <c r="AKV16" s="55"/>
      <c r="AKW16" s="55"/>
      <c r="AKX16" s="55"/>
      <c r="AKY16" s="55"/>
      <c r="AKZ16" s="55"/>
      <c r="ALA16" s="55"/>
      <c r="ALB16" s="55"/>
      <c r="ALC16" s="55"/>
      <c r="ALD16" s="55"/>
      <c r="ALE16" s="55"/>
      <c r="ALF16" s="55"/>
      <c r="ALG16" s="55"/>
      <c r="ALH16" s="55"/>
      <c r="ALI16" s="55"/>
      <c r="ALJ16" s="55"/>
      <c r="ALK16" s="55"/>
      <c r="ALL16" s="55"/>
      <c r="ALM16" s="55"/>
      <c r="ALN16" s="55"/>
      <c r="ALO16" s="55"/>
      <c r="ALP16" s="55"/>
      <c r="ALQ16" s="55"/>
      <c r="ALR16" s="55"/>
      <c r="ALS16" s="55"/>
      <c r="ALT16" s="55"/>
      <c r="ALU16" s="55"/>
      <c r="ALV16" s="55"/>
      <c r="ALW16" s="55"/>
      <c r="ALX16" s="55"/>
      <c r="ALY16" s="55"/>
      <c r="ALZ16" s="55"/>
      <c r="AMA16" s="55"/>
      <c r="AMB16" s="55"/>
      <c r="AMC16" s="55"/>
      <c r="AMD16" s="55"/>
      <c r="AME16" s="55"/>
      <c r="AMF16" s="55"/>
      <c r="AMG16" s="55"/>
      <c r="AMH16" s="55"/>
      <c r="AMI16" s="55"/>
      <c r="AMJ16" s="55"/>
      <c r="AMK16" s="55"/>
      <c r="AML16" s="55"/>
      <c r="AMM16" s="55"/>
      <c r="AMN16" s="55"/>
      <c r="AMO16" s="55"/>
      <c r="AMP16" s="55"/>
      <c r="AMQ16" s="55"/>
      <c r="AMR16" s="55"/>
      <c r="AMS16" s="55"/>
      <c r="AMT16" s="55"/>
      <c r="AMU16" s="55"/>
      <c r="AMV16" s="55"/>
      <c r="AMW16" s="55"/>
      <c r="AMX16" s="55"/>
      <c r="AMY16" s="55"/>
      <c r="AMZ16" s="55"/>
      <c r="ANA16" s="55"/>
      <c r="ANB16" s="55"/>
      <c r="ANC16" s="55"/>
      <c r="AND16" s="55"/>
      <c r="ANE16" s="55"/>
      <c r="ANF16" s="55"/>
      <c r="ANG16" s="55"/>
      <c r="ANH16" s="55"/>
      <c r="ANI16" s="55"/>
      <c r="ANJ16" s="55"/>
      <c r="ANK16" s="55"/>
      <c r="ANL16" s="55"/>
      <c r="ANM16" s="55"/>
      <c r="ANN16" s="55"/>
      <c r="ANO16" s="55"/>
      <c r="ANP16" s="55"/>
      <c r="ANQ16" s="55"/>
      <c r="ANR16" s="55"/>
      <c r="ANS16" s="55"/>
      <c r="ANT16" s="55"/>
      <c r="ANU16" s="55"/>
      <c r="ANV16" s="55"/>
      <c r="ANW16" s="55"/>
      <c r="ANX16" s="55"/>
      <c r="ANY16" s="55"/>
      <c r="ANZ16" s="55"/>
      <c r="AOA16" s="55"/>
      <c r="AOB16" s="55"/>
      <c r="AOC16" s="55"/>
      <c r="AOD16" s="55"/>
      <c r="AOE16" s="55"/>
      <c r="AOF16" s="55"/>
      <c r="AOG16" s="55"/>
      <c r="AOH16" s="55"/>
      <c r="AOI16" s="55"/>
      <c r="AOJ16" s="55"/>
      <c r="AOK16" s="55"/>
      <c r="AOL16" s="55"/>
      <c r="AOM16" s="55"/>
      <c r="AON16" s="55"/>
      <c r="AOO16" s="55"/>
      <c r="AOP16" s="55"/>
      <c r="AOQ16" s="55"/>
      <c r="AOR16" s="55"/>
      <c r="AOS16" s="55"/>
      <c r="AOT16" s="55"/>
      <c r="AOU16" s="55"/>
      <c r="AOV16" s="55"/>
      <c r="AOW16" s="55"/>
      <c r="AOX16" s="55"/>
      <c r="AOY16" s="55"/>
      <c r="AOZ16" s="55"/>
      <c r="APA16" s="55"/>
      <c r="APB16" s="55"/>
      <c r="APC16" s="55"/>
      <c r="APD16" s="55"/>
      <c r="APE16" s="55"/>
      <c r="APF16" s="55"/>
      <c r="APG16" s="55"/>
      <c r="APH16" s="55"/>
      <c r="API16" s="55"/>
      <c r="APJ16" s="55"/>
      <c r="APK16" s="55"/>
      <c r="APL16" s="55"/>
      <c r="APM16" s="55"/>
      <c r="APN16" s="55"/>
      <c r="APO16" s="55"/>
      <c r="APP16" s="55"/>
      <c r="APQ16" s="55"/>
      <c r="APR16" s="55"/>
      <c r="APS16" s="55"/>
      <c r="APT16" s="55"/>
      <c r="APU16" s="55"/>
      <c r="APV16" s="55"/>
      <c r="APW16" s="55"/>
      <c r="APX16" s="55"/>
      <c r="APY16" s="55"/>
      <c r="APZ16" s="55"/>
      <c r="AQA16" s="55"/>
      <c r="AQB16" s="55"/>
      <c r="AQC16" s="55"/>
      <c r="AQD16" s="55"/>
      <c r="AQE16" s="55"/>
      <c r="AQF16" s="55"/>
      <c r="AQG16" s="55"/>
      <c r="AQH16" s="55"/>
      <c r="AQI16" s="55"/>
      <c r="AQJ16" s="55"/>
      <c r="AQK16" s="55"/>
      <c r="AQL16" s="55"/>
      <c r="AQM16" s="55"/>
      <c r="AQN16" s="55"/>
      <c r="AQO16" s="55"/>
      <c r="AQP16" s="55"/>
      <c r="AQQ16" s="55"/>
      <c r="AQR16" s="55"/>
      <c r="AQS16" s="55"/>
      <c r="AQT16" s="55"/>
      <c r="AQU16" s="55"/>
      <c r="AQV16" s="55"/>
      <c r="AQW16" s="55"/>
      <c r="AQX16" s="55"/>
      <c r="AQY16" s="55"/>
      <c r="AQZ16" s="55"/>
      <c r="ARA16" s="55"/>
      <c r="ARB16" s="55"/>
      <c r="ARC16" s="55"/>
      <c r="ARD16" s="55"/>
      <c r="ARE16" s="55"/>
      <c r="ARF16" s="55"/>
      <c r="ARG16" s="55"/>
      <c r="ARH16" s="55"/>
      <c r="ARI16" s="55"/>
      <c r="ARJ16" s="55"/>
      <c r="ARK16" s="55"/>
      <c r="ARL16" s="55"/>
      <c r="ARM16" s="55"/>
      <c r="ARN16" s="55"/>
      <c r="ARO16" s="55"/>
      <c r="ARP16" s="55"/>
      <c r="ARQ16" s="55"/>
      <c r="ARR16" s="55"/>
      <c r="ARS16" s="55"/>
      <c r="ART16" s="55"/>
      <c r="ARU16" s="55"/>
      <c r="ARV16" s="55"/>
      <c r="ARW16" s="55"/>
      <c r="ARX16" s="55"/>
      <c r="ARY16" s="55"/>
      <c r="ARZ16" s="55"/>
      <c r="ASA16" s="55"/>
      <c r="ASB16" s="55"/>
      <c r="ASC16" s="55"/>
      <c r="ASD16" s="55"/>
      <c r="ASE16" s="55"/>
      <c r="ASF16" s="55"/>
      <c r="ASG16" s="55"/>
      <c r="ASH16" s="55"/>
      <c r="ASI16" s="55"/>
      <c r="ASJ16" s="55"/>
      <c r="ASK16" s="55"/>
      <c r="ASL16" s="55"/>
      <c r="ASM16" s="55"/>
      <c r="ASN16" s="55"/>
      <c r="ASO16" s="55"/>
      <c r="ASP16" s="55"/>
      <c r="ASQ16" s="55"/>
      <c r="ASR16" s="55"/>
      <c r="ASS16" s="55"/>
      <c r="AST16" s="55"/>
      <c r="ASU16" s="55"/>
      <c r="ASV16" s="55"/>
      <c r="ASW16" s="55"/>
      <c r="ASX16" s="55"/>
      <c r="ASY16" s="55"/>
      <c r="ASZ16" s="55"/>
      <c r="ATA16" s="55"/>
      <c r="ATB16" s="55"/>
      <c r="ATC16" s="55"/>
      <c r="ATD16" s="55"/>
      <c r="ATE16" s="55"/>
      <c r="ATF16" s="55"/>
      <c r="ATG16" s="55"/>
      <c r="ATH16" s="55"/>
      <c r="ATI16" s="55"/>
      <c r="ATJ16" s="55"/>
      <c r="ATK16" s="55"/>
      <c r="ATL16" s="55"/>
      <c r="ATM16" s="55"/>
      <c r="ATN16" s="55"/>
      <c r="ATO16" s="55"/>
      <c r="ATP16" s="55"/>
      <c r="ATQ16" s="55"/>
      <c r="ATR16" s="55"/>
      <c r="ATS16" s="55"/>
      <c r="ATT16" s="55"/>
      <c r="ATU16" s="55"/>
      <c r="ATV16" s="55"/>
      <c r="ATW16" s="55"/>
      <c r="ATX16" s="55"/>
      <c r="ATY16" s="55"/>
      <c r="ATZ16" s="55"/>
      <c r="AUA16" s="55"/>
      <c r="AUB16" s="55"/>
      <c r="AUC16" s="55"/>
      <c r="AUD16" s="55"/>
      <c r="AUE16" s="55"/>
      <c r="AUF16" s="55"/>
      <c r="AUG16" s="55"/>
      <c r="AUH16" s="55"/>
      <c r="AUI16" s="55"/>
      <c r="AUJ16" s="55"/>
      <c r="AUK16" s="55"/>
      <c r="AUL16" s="55"/>
      <c r="AUM16" s="55"/>
      <c r="AUN16" s="55"/>
      <c r="AUO16" s="55"/>
      <c r="AUP16" s="55"/>
      <c r="AUQ16" s="55"/>
      <c r="AUR16" s="55"/>
      <c r="AUS16" s="55"/>
      <c r="AUT16" s="55"/>
      <c r="AUU16" s="55"/>
      <c r="AUV16" s="55"/>
      <c r="AUW16" s="55"/>
      <c r="AUX16" s="55"/>
      <c r="AUY16" s="55"/>
      <c r="AUZ16" s="55"/>
      <c r="AVA16" s="55"/>
      <c r="AVB16" s="55"/>
      <c r="AVC16" s="55"/>
      <c r="AVD16" s="55"/>
      <c r="AVE16" s="55"/>
      <c r="AVF16" s="55"/>
      <c r="AVG16" s="55"/>
      <c r="AVH16" s="55"/>
      <c r="AVI16" s="55"/>
      <c r="AVJ16" s="55"/>
      <c r="AVK16" s="55"/>
      <c r="AVL16" s="55"/>
      <c r="AVM16" s="55"/>
      <c r="AVN16" s="55"/>
      <c r="AVO16" s="55"/>
      <c r="AVP16" s="55"/>
      <c r="AVQ16" s="55"/>
      <c r="AVR16" s="55"/>
      <c r="AVS16" s="55"/>
      <c r="AVT16" s="55"/>
      <c r="AVU16" s="55"/>
      <c r="AVV16" s="55"/>
      <c r="AVW16" s="55"/>
      <c r="AVX16" s="55"/>
      <c r="AVY16" s="55"/>
      <c r="AVZ16" s="55"/>
      <c r="AWA16" s="55"/>
      <c r="AWB16" s="55"/>
      <c r="AWC16" s="55"/>
      <c r="AWD16" s="55"/>
      <c r="AWE16" s="55"/>
      <c r="AWF16" s="55"/>
      <c r="AWG16" s="55"/>
      <c r="AWH16" s="55"/>
      <c r="AWI16" s="55"/>
      <c r="AWJ16" s="55"/>
      <c r="AWK16" s="55"/>
      <c r="AWL16" s="55"/>
      <c r="AWM16" s="55"/>
      <c r="AWN16" s="55"/>
      <c r="AWO16" s="55"/>
      <c r="AWP16" s="55"/>
      <c r="AWQ16" s="55"/>
      <c r="AWR16" s="55"/>
      <c r="AWS16" s="55"/>
      <c r="AWT16" s="55"/>
      <c r="AWU16" s="55"/>
      <c r="AWV16" s="55"/>
      <c r="AWW16" s="55"/>
      <c r="AWX16" s="55"/>
      <c r="AWY16" s="55"/>
      <c r="AWZ16" s="55"/>
      <c r="AXA16" s="55"/>
      <c r="AXB16" s="55"/>
      <c r="AXC16" s="55"/>
      <c r="AXD16" s="55"/>
      <c r="AXE16" s="55"/>
      <c r="AXF16" s="55"/>
      <c r="AXG16" s="55"/>
      <c r="AXH16" s="55"/>
      <c r="AXI16" s="55"/>
      <c r="AXJ16" s="55"/>
      <c r="AXK16" s="55"/>
      <c r="AXL16" s="55"/>
      <c r="AXM16" s="55"/>
      <c r="AXN16" s="55"/>
      <c r="AXO16" s="55"/>
      <c r="AXP16" s="55"/>
      <c r="AXQ16" s="55"/>
      <c r="AXR16" s="55"/>
      <c r="AXS16" s="55"/>
      <c r="AXT16" s="55"/>
      <c r="AXU16" s="55"/>
      <c r="AXV16" s="55"/>
      <c r="AXW16" s="55"/>
      <c r="AXX16" s="55"/>
      <c r="AXY16" s="55"/>
      <c r="AXZ16" s="55"/>
      <c r="AYA16" s="55"/>
      <c r="AYB16" s="55"/>
      <c r="AYC16" s="55"/>
      <c r="AYD16" s="55"/>
      <c r="AYE16" s="55"/>
      <c r="AYF16" s="55"/>
      <c r="AYG16" s="55"/>
      <c r="AYH16" s="55"/>
      <c r="AYI16" s="55"/>
      <c r="AYJ16" s="55"/>
      <c r="AYK16" s="55"/>
      <c r="AYL16" s="55"/>
      <c r="AYM16" s="55"/>
      <c r="AYN16" s="55"/>
      <c r="AYO16" s="55"/>
      <c r="AYP16" s="55"/>
      <c r="AYQ16" s="55"/>
      <c r="AYR16" s="55"/>
      <c r="AYS16" s="55"/>
      <c r="AYT16" s="55"/>
      <c r="AYU16" s="55"/>
      <c r="AYV16" s="55"/>
      <c r="AYW16" s="55"/>
      <c r="AYX16" s="55"/>
      <c r="AYY16" s="55"/>
      <c r="AYZ16" s="55"/>
      <c r="AZA16" s="55"/>
      <c r="AZB16" s="55"/>
      <c r="AZC16" s="55"/>
      <c r="AZD16" s="55"/>
      <c r="AZE16" s="55"/>
      <c r="AZF16" s="55"/>
      <c r="AZG16" s="55"/>
      <c r="AZH16" s="55"/>
      <c r="AZI16" s="55"/>
      <c r="AZJ16" s="55"/>
      <c r="AZK16" s="55"/>
      <c r="AZL16" s="55"/>
      <c r="AZM16" s="55"/>
      <c r="AZN16" s="55"/>
      <c r="AZO16" s="55"/>
      <c r="AZP16" s="55"/>
      <c r="AZQ16" s="55"/>
      <c r="AZR16" s="55"/>
      <c r="AZS16" s="55"/>
      <c r="AZT16" s="55"/>
      <c r="AZU16" s="55"/>
      <c r="AZV16" s="55"/>
      <c r="AZW16" s="55"/>
      <c r="AZX16" s="55"/>
      <c r="AZY16" s="55"/>
      <c r="AZZ16" s="55"/>
      <c r="BAA16" s="55"/>
      <c r="BAB16" s="55"/>
      <c r="BAC16" s="55"/>
      <c r="BAD16" s="55"/>
      <c r="BAE16" s="55"/>
      <c r="BAF16" s="55"/>
      <c r="BAG16" s="55"/>
      <c r="BAH16" s="55"/>
      <c r="BAI16" s="55"/>
      <c r="BAJ16" s="55"/>
      <c r="BAK16" s="55"/>
      <c r="BAL16" s="55"/>
      <c r="BAM16" s="55"/>
      <c r="BAN16" s="55"/>
      <c r="BAO16" s="55"/>
      <c r="BAP16" s="55"/>
      <c r="BAQ16" s="55"/>
      <c r="BAR16" s="55"/>
      <c r="BAS16" s="55"/>
      <c r="BAT16" s="55"/>
      <c r="BAU16" s="55"/>
      <c r="BAV16" s="55"/>
      <c r="BAW16" s="55"/>
      <c r="BAX16" s="55"/>
      <c r="BAY16" s="55"/>
      <c r="BAZ16" s="55"/>
      <c r="BBA16" s="55"/>
      <c r="BBB16" s="55"/>
      <c r="BBC16" s="55"/>
      <c r="BBD16" s="55"/>
      <c r="BBE16" s="55"/>
      <c r="BBF16" s="55"/>
      <c r="BBG16" s="55"/>
      <c r="BBH16" s="55"/>
      <c r="BBI16" s="55"/>
      <c r="BBJ16" s="55"/>
      <c r="BBK16" s="55"/>
      <c r="BBL16" s="55"/>
      <c r="BBM16" s="55"/>
      <c r="BBN16" s="55"/>
      <c r="BBO16" s="55"/>
      <c r="BBP16" s="55"/>
      <c r="BBQ16" s="55"/>
      <c r="BBR16" s="55"/>
      <c r="BBS16" s="55"/>
      <c r="BBT16" s="55"/>
      <c r="BBU16" s="55"/>
      <c r="BBV16" s="55"/>
      <c r="BBW16" s="55"/>
      <c r="BBX16" s="55"/>
      <c r="BBY16" s="55"/>
      <c r="BBZ16" s="55"/>
      <c r="BCA16" s="55"/>
      <c r="BCB16" s="55"/>
      <c r="BCC16" s="55"/>
      <c r="BCD16" s="55"/>
      <c r="BCE16" s="55"/>
      <c r="BCF16" s="55"/>
      <c r="BCG16" s="55"/>
      <c r="BCH16" s="55"/>
      <c r="BCI16" s="55"/>
      <c r="BCJ16" s="55"/>
      <c r="BCK16" s="55"/>
      <c r="BCL16" s="55"/>
      <c r="BCM16" s="55"/>
      <c r="BCN16" s="55"/>
      <c r="BCO16" s="55"/>
      <c r="BCP16" s="55"/>
      <c r="BCQ16" s="55"/>
      <c r="BCR16" s="55"/>
      <c r="BCS16" s="55"/>
      <c r="BCT16" s="55"/>
      <c r="BCU16" s="55"/>
      <c r="BCV16" s="55"/>
      <c r="BCW16" s="55"/>
      <c r="BCX16" s="55"/>
      <c r="BCY16" s="55"/>
      <c r="BCZ16" s="55"/>
      <c r="BDA16" s="55"/>
      <c r="BDB16" s="55"/>
      <c r="BDC16" s="55"/>
      <c r="BDD16" s="55"/>
      <c r="BDE16" s="55"/>
      <c r="BDF16" s="55"/>
      <c r="BDG16" s="55"/>
      <c r="BDH16" s="55"/>
      <c r="BDI16" s="55"/>
      <c r="BDJ16" s="55"/>
      <c r="BDK16" s="55"/>
      <c r="BDL16" s="55"/>
      <c r="BDM16" s="55"/>
      <c r="BDN16" s="55"/>
      <c r="BDO16" s="55"/>
      <c r="BDP16" s="55"/>
      <c r="BDQ16" s="55"/>
      <c r="BDR16" s="55"/>
      <c r="BDS16" s="55"/>
      <c r="BDT16" s="55"/>
      <c r="BDU16" s="55"/>
      <c r="BDV16" s="55"/>
      <c r="BDW16" s="55"/>
      <c r="BDX16" s="55"/>
      <c r="BDY16" s="55"/>
      <c r="BDZ16" s="55"/>
      <c r="BEA16" s="55"/>
      <c r="BEB16" s="55"/>
      <c r="BEC16" s="55"/>
      <c r="BED16" s="55"/>
      <c r="BEE16" s="55"/>
      <c r="BEF16" s="55"/>
      <c r="BEG16" s="55"/>
      <c r="BEH16" s="55"/>
      <c r="BEI16" s="55"/>
      <c r="BEJ16" s="55"/>
      <c r="BEK16" s="55"/>
      <c r="BEL16" s="55"/>
      <c r="BEM16" s="55"/>
      <c r="BEN16" s="55"/>
      <c r="BEO16" s="55"/>
      <c r="BEP16" s="55"/>
      <c r="BEQ16" s="55"/>
      <c r="BER16" s="55"/>
      <c r="BES16" s="55"/>
      <c r="BET16" s="55"/>
      <c r="BEU16" s="55"/>
      <c r="BEV16" s="55"/>
      <c r="BEW16" s="55"/>
      <c r="BEX16" s="55"/>
      <c r="BEY16" s="55"/>
      <c r="BEZ16" s="55"/>
      <c r="BFA16" s="55"/>
      <c r="BFB16" s="55"/>
      <c r="BFC16" s="55"/>
      <c r="BFD16" s="55"/>
      <c r="BFE16" s="55"/>
      <c r="BFF16" s="55"/>
      <c r="BFG16" s="55"/>
      <c r="BFH16" s="55"/>
      <c r="BFI16" s="55"/>
      <c r="BFJ16" s="55"/>
      <c r="BFK16" s="55"/>
      <c r="BFL16" s="55"/>
      <c r="BFM16" s="55"/>
      <c r="BFN16" s="55"/>
      <c r="BFO16" s="55"/>
      <c r="BFP16" s="55"/>
      <c r="BFQ16" s="55"/>
      <c r="BFR16" s="55"/>
      <c r="BFS16" s="55"/>
      <c r="BFT16" s="55"/>
      <c r="BFU16" s="55"/>
      <c r="BFV16" s="55"/>
      <c r="BFW16" s="55"/>
      <c r="BFX16" s="55"/>
      <c r="BFY16" s="55"/>
      <c r="BFZ16" s="55"/>
      <c r="BGA16" s="55"/>
      <c r="BGB16" s="55"/>
      <c r="BGC16" s="55"/>
      <c r="BGD16" s="55"/>
      <c r="BGE16" s="55"/>
      <c r="BGF16" s="55"/>
      <c r="BGG16" s="55"/>
      <c r="BGH16" s="55"/>
      <c r="BGI16" s="55"/>
      <c r="BGJ16" s="55"/>
      <c r="BGK16" s="55"/>
      <c r="BGL16" s="55"/>
      <c r="BGM16" s="55"/>
      <c r="BGN16" s="55"/>
      <c r="BGO16" s="55"/>
      <c r="BGP16" s="55"/>
      <c r="BGQ16" s="55"/>
      <c r="BGR16" s="55"/>
      <c r="BGS16" s="55"/>
      <c r="BGT16" s="55"/>
      <c r="BGU16" s="55"/>
      <c r="BGV16" s="55"/>
      <c r="BGW16" s="55"/>
      <c r="BGX16" s="55"/>
      <c r="BGY16" s="55"/>
      <c r="BGZ16" s="55"/>
      <c r="BHA16" s="55"/>
      <c r="BHB16" s="55"/>
      <c r="BHC16" s="55"/>
      <c r="BHD16" s="55"/>
      <c r="BHE16" s="55"/>
      <c r="BHF16" s="55"/>
      <c r="BHG16" s="55"/>
      <c r="BHH16" s="55"/>
      <c r="BHI16" s="55"/>
      <c r="BHJ16" s="55"/>
      <c r="BHK16" s="55"/>
      <c r="BHL16" s="55"/>
      <c r="BHM16" s="55"/>
      <c r="BHN16" s="55"/>
      <c r="BHO16" s="55"/>
      <c r="BHP16" s="55"/>
      <c r="BHQ16" s="55"/>
      <c r="BHR16" s="55"/>
      <c r="BHS16" s="55"/>
      <c r="BHT16" s="55"/>
      <c r="BHU16" s="55"/>
      <c r="BHV16" s="55"/>
      <c r="BHW16" s="55"/>
      <c r="BHX16" s="55"/>
      <c r="BHY16" s="55"/>
      <c r="BHZ16" s="55"/>
      <c r="BIA16" s="55"/>
      <c r="BIB16" s="55"/>
      <c r="BIC16" s="55"/>
      <c r="BID16" s="55"/>
      <c r="BIE16" s="55"/>
      <c r="BIF16" s="55"/>
      <c r="BIG16" s="55"/>
      <c r="BIH16" s="55"/>
      <c r="BII16" s="55"/>
      <c r="BIJ16" s="55"/>
      <c r="BIK16" s="55"/>
      <c r="BIL16" s="55"/>
      <c r="BIM16" s="55"/>
      <c r="BIN16" s="55"/>
      <c r="BIO16" s="55"/>
      <c r="BIP16" s="55"/>
      <c r="BIQ16" s="55"/>
      <c r="BIR16" s="55"/>
      <c r="BIS16" s="55"/>
      <c r="BIT16" s="55"/>
      <c r="BIU16" s="55"/>
      <c r="BIV16" s="55"/>
      <c r="BIW16" s="55"/>
      <c r="BIX16" s="55"/>
      <c r="BIY16" s="55"/>
      <c r="BIZ16" s="55"/>
      <c r="BJA16" s="55"/>
      <c r="BJB16" s="55"/>
      <c r="BJC16" s="55"/>
      <c r="BJD16" s="55"/>
      <c r="BJE16" s="55"/>
      <c r="BJF16" s="55"/>
      <c r="BJG16" s="55"/>
      <c r="BJH16" s="55"/>
      <c r="BJI16" s="55"/>
      <c r="BJJ16" s="55"/>
      <c r="BJK16" s="55"/>
      <c r="BJL16" s="55"/>
      <c r="BJM16" s="55"/>
      <c r="BJN16" s="55"/>
      <c r="BJO16" s="55"/>
      <c r="BJP16" s="55"/>
      <c r="BJQ16" s="55"/>
      <c r="BJR16" s="55"/>
      <c r="BJS16" s="55"/>
      <c r="BJT16" s="55"/>
      <c r="BJU16" s="55"/>
      <c r="BJV16" s="55"/>
      <c r="BJW16" s="55"/>
      <c r="BJX16" s="55"/>
      <c r="BJY16" s="55"/>
      <c r="BJZ16" s="55"/>
      <c r="BKA16" s="55"/>
      <c r="BKB16" s="55"/>
      <c r="BKC16" s="55"/>
      <c r="BKD16" s="55"/>
      <c r="BKE16" s="55"/>
      <c r="BKF16" s="55"/>
      <c r="BKG16" s="55"/>
      <c r="BKH16" s="55"/>
      <c r="BKI16" s="55"/>
      <c r="BKJ16" s="55"/>
      <c r="BKK16" s="55"/>
      <c r="BKL16" s="55"/>
      <c r="BKM16" s="55"/>
      <c r="BKN16" s="55"/>
      <c r="BKO16" s="55"/>
      <c r="BKP16" s="55"/>
      <c r="BKQ16" s="55"/>
      <c r="BKR16" s="55"/>
      <c r="BKS16" s="55"/>
      <c r="BKT16" s="55"/>
      <c r="BKU16" s="55"/>
      <c r="BKV16" s="55"/>
      <c r="BKW16" s="55"/>
      <c r="BKX16" s="55"/>
      <c r="BKY16" s="55"/>
      <c r="BKZ16" s="55"/>
      <c r="BLA16" s="55"/>
      <c r="BLB16" s="55"/>
      <c r="BLC16" s="55"/>
      <c r="BLD16" s="55"/>
      <c r="BLE16" s="55"/>
      <c r="BLF16" s="55"/>
      <c r="BLG16" s="55"/>
      <c r="BLH16" s="55"/>
      <c r="BLI16" s="55"/>
      <c r="BLJ16" s="55"/>
      <c r="BLK16" s="55"/>
      <c r="BLL16" s="55"/>
      <c r="BLM16" s="55"/>
      <c r="BLN16" s="55"/>
      <c r="BLO16" s="55"/>
      <c r="BLP16" s="55"/>
      <c r="BLQ16" s="55"/>
      <c r="BLR16" s="55"/>
      <c r="BLS16" s="55"/>
      <c r="BLT16" s="55"/>
      <c r="BLU16" s="55"/>
      <c r="BLV16" s="55"/>
      <c r="BLW16" s="55"/>
      <c r="BLX16" s="55"/>
      <c r="BLY16" s="55"/>
      <c r="BLZ16" s="55"/>
      <c r="BMA16" s="55"/>
      <c r="BMB16" s="55"/>
      <c r="BMC16" s="55"/>
      <c r="BMD16" s="55"/>
      <c r="BME16" s="55"/>
      <c r="BMF16" s="55"/>
      <c r="BMG16" s="55"/>
      <c r="BMH16" s="55"/>
      <c r="BMI16" s="55"/>
      <c r="BMJ16" s="55"/>
      <c r="BMK16" s="55"/>
      <c r="BML16" s="55"/>
      <c r="BMM16" s="55"/>
      <c r="BMN16" s="55"/>
      <c r="BMO16" s="55"/>
      <c r="BMP16" s="55"/>
      <c r="BMQ16" s="55"/>
      <c r="BMR16" s="55"/>
      <c r="BMS16" s="55"/>
      <c r="BMT16" s="55"/>
      <c r="BMU16" s="55"/>
      <c r="BMV16" s="55"/>
      <c r="BMW16" s="55"/>
      <c r="BMX16" s="55"/>
      <c r="BMY16" s="55"/>
      <c r="BMZ16" s="55"/>
      <c r="BNA16" s="55"/>
      <c r="BNB16" s="55"/>
      <c r="BNC16" s="55"/>
      <c r="BND16" s="55"/>
      <c r="BNE16" s="55"/>
      <c r="BNF16" s="55"/>
      <c r="BNG16" s="55"/>
      <c r="BNH16" s="55"/>
      <c r="BNI16" s="55"/>
      <c r="BNJ16" s="55"/>
      <c r="BNK16" s="55"/>
      <c r="BNL16" s="55"/>
      <c r="BNM16" s="55"/>
      <c r="BNN16" s="55"/>
      <c r="BNO16" s="55"/>
      <c r="BNP16" s="55"/>
      <c r="BNQ16" s="55"/>
      <c r="BNR16" s="55"/>
      <c r="BNS16" s="55"/>
      <c r="BNT16" s="55"/>
      <c r="BNU16" s="55"/>
      <c r="BNV16" s="55"/>
      <c r="BNW16" s="55"/>
      <c r="BNX16" s="55"/>
      <c r="BNY16" s="55"/>
      <c r="BNZ16" s="55"/>
      <c r="BOA16" s="55"/>
      <c r="BOB16" s="55"/>
      <c r="BOC16" s="55"/>
      <c r="BOD16" s="55"/>
      <c r="BOE16" s="55"/>
      <c r="BOF16" s="55"/>
      <c r="BOG16" s="55"/>
      <c r="BOH16" s="55"/>
      <c r="BOI16" s="55"/>
      <c r="BOJ16" s="55"/>
      <c r="BOK16" s="55"/>
      <c r="BOL16" s="55"/>
      <c r="BOM16" s="55"/>
      <c r="BON16" s="55"/>
      <c r="BOO16" s="55"/>
      <c r="BOP16" s="55"/>
      <c r="BOQ16" s="55"/>
      <c r="BOR16" s="55"/>
      <c r="BOS16" s="55"/>
      <c r="BOT16" s="55"/>
      <c r="BOU16" s="55"/>
      <c r="BOV16" s="55"/>
      <c r="BOW16" s="55"/>
      <c r="BOX16" s="55"/>
      <c r="BOY16" s="55"/>
      <c r="BOZ16" s="55"/>
      <c r="BPA16" s="55"/>
      <c r="BPB16" s="55"/>
      <c r="BPC16" s="55"/>
      <c r="BPD16" s="55"/>
      <c r="BPE16" s="55"/>
      <c r="BPF16" s="55"/>
      <c r="BPG16" s="55"/>
      <c r="BPH16" s="55"/>
      <c r="BPI16" s="55"/>
      <c r="BPJ16" s="55"/>
      <c r="BPK16" s="55"/>
      <c r="BPL16" s="55"/>
      <c r="BPM16" s="55"/>
      <c r="BPN16" s="55"/>
      <c r="BPO16" s="55"/>
      <c r="BPP16" s="55"/>
      <c r="BPQ16" s="55"/>
      <c r="BPR16" s="55"/>
      <c r="BPS16" s="55"/>
      <c r="BPT16" s="55"/>
      <c r="BPU16" s="55"/>
      <c r="BPV16" s="55"/>
      <c r="BPW16" s="55"/>
      <c r="BPX16" s="55"/>
      <c r="BPY16" s="55"/>
      <c r="BPZ16" s="55"/>
      <c r="BQA16" s="55"/>
      <c r="BQB16" s="55"/>
      <c r="BQC16" s="55"/>
      <c r="BQD16" s="55"/>
      <c r="BQE16" s="55"/>
      <c r="BQF16" s="55"/>
      <c r="BQG16" s="55"/>
      <c r="BQH16" s="55"/>
      <c r="BQI16" s="55"/>
      <c r="BQJ16" s="55"/>
      <c r="BQK16" s="55"/>
      <c r="BQL16" s="55"/>
      <c r="BQM16" s="55"/>
      <c r="BQN16" s="55"/>
      <c r="BQO16" s="55"/>
      <c r="BQP16" s="55"/>
      <c r="BQQ16" s="55"/>
      <c r="BQR16" s="55"/>
      <c r="BQS16" s="55"/>
      <c r="BQT16" s="55"/>
      <c r="BQU16" s="55"/>
      <c r="BQV16" s="55"/>
      <c r="BQW16" s="55"/>
      <c r="BQX16" s="55"/>
      <c r="BQY16" s="55"/>
      <c r="BQZ16" s="55"/>
      <c r="BRA16" s="55"/>
      <c r="BRB16" s="55"/>
      <c r="BRC16" s="55"/>
      <c r="BRD16" s="55"/>
      <c r="BRE16" s="55"/>
      <c r="BRF16" s="55"/>
      <c r="BRG16" s="55"/>
      <c r="BRH16" s="55"/>
      <c r="BRI16" s="55"/>
      <c r="BRJ16" s="55"/>
      <c r="BRK16" s="55"/>
      <c r="BRL16" s="55"/>
      <c r="BRM16" s="55"/>
      <c r="BRN16" s="55"/>
      <c r="BRO16" s="55"/>
      <c r="BRP16" s="55"/>
      <c r="BRQ16" s="55"/>
      <c r="BRR16" s="55"/>
      <c r="BRS16" s="55"/>
      <c r="BRT16" s="55"/>
      <c r="BRU16" s="55"/>
      <c r="BRV16" s="55"/>
      <c r="BRW16" s="55"/>
      <c r="BRX16" s="55"/>
      <c r="BRY16" s="55"/>
      <c r="BRZ16" s="55"/>
      <c r="BSA16" s="55"/>
      <c r="BSB16" s="55"/>
      <c r="BSC16" s="55"/>
      <c r="BSD16" s="55"/>
      <c r="BSE16" s="55"/>
      <c r="BSF16" s="55"/>
      <c r="BSG16" s="55"/>
      <c r="BSH16" s="55"/>
      <c r="BSI16" s="55"/>
      <c r="BSJ16" s="55"/>
      <c r="BSK16" s="55"/>
      <c r="BSL16" s="55"/>
      <c r="BSM16" s="55"/>
      <c r="BSN16" s="55"/>
      <c r="BSO16" s="55"/>
      <c r="BSP16" s="55"/>
      <c r="BSQ16" s="55"/>
      <c r="BSR16" s="55"/>
      <c r="BSS16" s="55"/>
      <c r="BST16" s="55"/>
      <c r="BSU16" s="55"/>
      <c r="BSV16" s="55"/>
      <c r="BSW16" s="55"/>
      <c r="BSX16" s="55"/>
      <c r="BSY16" s="55"/>
      <c r="BSZ16" s="55"/>
      <c r="BTA16" s="55"/>
      <c r="BTB16" s="55"/>
      <c r="BTC16" s="55"/>
      <c r="BTD16" s="55"/>
      <c r="BTE16" s="55"/>
      <c r="BTF16" s="55"/>
      <c r="BTG16" s="55"/>
      <c r="BTH16" s="55"/>
      <c r="BTI16" s="55"/>
      <c r="BTJ16" s="55"/>
      <c r="BTK16" s="55"/>
      <c r="BTL16" s="55"/>
      <c r="BTM16" s="55"/>
      <c r="BTN16" s="55"/>
      <c r="BTO16" s="55"/>
      <c r="BTP16" s="55"/>
      <c r="BTQ16" s="55"/>
      <c r="BTR16" s="55"/>
      <c r="BTS16" s="55"/>
      <c r="BTT16" s="55"/>
      <c r="BTU16" s="55"/>
      <c r="BTV16" s="55"/>
      <c r="BTW16" s="55"/>
      <c r="BTX16" s="55"/>
      <c r="BTY16" s="55"/>
      <c r="BTZ16" s="55"/>
      <c r="BUA16" s="55"/>
      <c r="BUB16" s="55"/>
      <c r="BUC16" s="55"/>
      <c r="BUD16" s="55"/>
      <c r="BUE16" s="55"/>
      <c r="BUF16" s="55"/>
      <c r="BUG16" s="55"/>
      <c r="BUH16" s="55"/>
      <c r="BUI16" s="55"/>
      <c r="BUJ16" s="55"/>
      <c r="BUK16" s="55"/>
      <c r="BUL16" s="55"/>
      <c r="BUM16" s="55"/>
      <c r="BUN16" s="55"/>
      <c r="BUO16" s="55"/>
      <c r="BUP16" s="55"/>
      <c r="BUQ16" s="55"/>
      <c r="BUR16" s="55"/>
      <c r="BUS16" s="55"/>
      <c r="BUT16" s="55"/>
      <c r="BUU16" s="55"/>
      <c r="BUV16" s="55"/>
      <c r="BUW16" s="55"/>
      <c r="BUX16" s="55"/>
      <c r="BUY16" s="55"/>
      <c r="BUZ16" s="55"/>
      <c r="BVA16" s="55"/>
      <c r="BVB16" s="55"/>
      <c r="BVC16" s="55"/>
      <c r="BVD16" s="55"/>
      <c r="BVE16" s="55"/>
      <c r="BVF16" s="55"/>
      <c r="BVG16" s="55"/>
      <c r="BVH16" s="55"/>
      <c r="BVI16" s="55"/>
      <c r="BVJ16" s="55"/>
      <c r="BVK16" s="55"/>
      <c r="BVL16" s="55"/>
      <c r="BVM16" s="55"/>
      <c r="BVN16" s="55"/>
    </row>
    <row r="17" spans="1:1938" s="57" customFormat="1" ht="12.6" customHeight="1">
      <c r="A17" s="65"/>
      <c r="B17" s="185">
        <v>9</v>
      </c>
      <c r="C17" s="186" t="s">
        <v>117</v>
      </c>
      <c r="D17" s="186" t="s">
        <v>242</v>
      </c>
      <c r="E17" s="186" t="s">
        <v>78</v>
      </c>
      <c r="F17" s="185" t="s">
        <v>25</v>
      </c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/>
      <c r="GW17" s="55"/>
      <c r="GX17" s="55"/>
      <c r="GY17" s="55"/>
      <c r="GZ17" s="55"/>
      <c r="HA17" s="55"/>
      <c r="HB17" s="55"/>
      <c r="HC17" s="55"/>
      <c r="HD17" s="55"/>
      <c r="HE17" s="55"/>
      <c r="HF17" s="55"/>
      <c r="HG17" s="55"/>
      <c r="HH17" s="55"/>
      <c r="HI17" s="55"/>
      <c r="HJ17" s="55"/>
      <c r="HK17" s="55"/>
      <c r="HL17" s="55"/>
      <c r="HM17" s="55"/>
      <c r="HN17" s="55"/>
      <c r="HO17" s="55"/>
      <c r="HP17" s="55"/>
      <c r="HQ17" s="55"/>
      <c r="HR17" s="55"/>
      <c r="HS17" s="55"/>
      <c r="HT17" s="55"/>
      <c r="HU17" s="55"/>
      <c r="HV17" s="55"/>
      <c r="HW17" s="55"/>
      <c r="HX17" s="55"/>
      <c r="HY17" s="55"/>
      <c r="HZ17" s="55"/>
      <c r="IA17" s="55"/>
      <c r="IB17" s="55"/>
      <c r="IC17" s="55"/>
      <c r="ID17" s="55"/>
      <c r="IE17" s="55"/>
      <c r="IF17" s="55"/>
      <c r="IG17" s="55"/>
      <c r="IH17" s="55"/>
      <c r="II17" s="55"/>
      <c r="IJ17" s="55"/>
      <c r="IK17" s="55"/>
      <c r="IL17" s="55"/>
      <c r="IM17" s="55"/>
      <c r="IN17" s="55"/>
      <c r="IO17" s="55"/>
      <c r="IP17" s="55"/>
      <c r="IQ17" s="55"/>
      <c r="IR17" s="55"/>
      <c r="IS17" s="55"/>
      <c r="IT17" s="55"/>
      <c r="IU17" s="55"/>
      <c r="IV17" s="55"/>
      <c r="IW17" s="55"/>
      <c r="IX17" s="55"/>
      <c r="IY17" s="55"/>
      <c r="IZ17" s="55"/>
      <c r="JA17" s="55"/>
      <c r="JB17" s="55"/>
      <c r="JC17" s="55"/>
      <c r="JD17" s="55"/>
      <c r="JE17" s="55"/>
      <c r="JF17" s="55"/>
      <c r="JG17" s="55"/>
      <c r="JH17" s="55"/>
      <c r="JI17" s="55"/>
      <c r="JJ17" s="55"/>
      <c r="JK17" s="55"/>
      <c r="JL17" s="55"/>
      <c r="JM17" s="55"/>
      <c r="JN17" s="55"/>
      <c r="JO17" s="55"/>
      <c r="JP17" s="55"/>
      <c r="JQ17" s="55"/>
      <c r="JR17" s="55"/>
      <c r="JS17" s="55"/>
      <c r="JT17" s="55"/>
      <c r="JU17" s="55"/>
      <c r="JV17" s="55"/>
      <c r="JW17" s="55"/>
      <c r="JX17" s="55"/>
      <c r="JY17" s="55"/>
      <c r="JZ17" s="55"/>
      <c r="KA17" s="55"/>
      <c r="KB17" s="55"/>
      <c r="KC17" s="55"/>
      <c r="KD17" s="55"/>
      <c r="KE17" s="55"/>
      <c r="KF17" s="55"/>
      <c r="KG17" s="55"/>
      <c r="KH17" s="55"/>
      <c r="KI17" s="55"/>
      <c r="KJ17" s="55"/>
      <c r="KK17" s="55"/>
      <c r="KL17" s="55"/>
      <c r="KM17" s="55"/>
      <c r="KN17" s="55"/>
      <c r="KO17" s="55"/>
      <c r="KP17" s="55"/>
      <c r="KQ17" s="55"/>
      <c r="KR17" s="55"/>
      <c r="KS17" s="55"/>
      <c r="KT17" s="55"/>
      <c r="KU17" s="55"/>
      <c r="KV17" s="55"/>
      <c r="KW17" s="55"/>
      <c r="KX17" s="55"/>
      <c r="KY17" s="55"/>
      <c r="KZ17" s="55"/>
      <c r="LA17" s="55"/>
      <c r="LB17" s="55"/>
      <c r="LC17" s="55"/>
      <c r="LD17" s="55"/>
      <c r="LE17" s="55"/>
      <c r="LF17" s="55"/>
      <c r="LG17" s="55"/>
      <c r="LH17" s="55"/>
      <c r="LI17" s="55"/>
      <c r="LJ17" s="55"/>
      <c r="LK17" s="55"/>
      <c r="LL17" s="55"/>
      <c r="LM17" s="55"/>
      <c r="LN17" s="55"/>
      <c r="LO17" s="55"/>
      <c r="LP17" s="55"/>
      <c r="LQ17" s="55"/>
      <c r="LR17" s="55"/>
      <c r="LS17" s="55"/>
      <c r="LT17" s="55"/>
      <c r="LU17" s="55"/>
      <c r="LV17" s="55"/>
      <c r="LW17" s="55"/>
      <c r="LX17" s="55"/>
      <c r="LY17" s="55"/>
      <c r="LZ17" s="55"/>
      <c r="MA17" s="55"/>
      <c r="MB17" s="55"/>
      <c r="MC17" s="55"/>
      <c r="MD17" s="55"/>
      <c r="ME17" s="55"/>
      <c r="MF17" s="55"/>
      <c r="MG17" s="55"/>
      <c r="MH17" s="55"/>
      <c r="MI17" s="55"/>
      <c r="MJ17" s="55"/>
      <c r="MK17" s="55"/>
      <c r="ML17" s="55"/>
      <c r="MM17" s="55"/>
      <c r="MN17" s="55"/>
      <c r="MO17" s="55"/>
      <c r="MP17" s="55"/>
      <c r="MQ17" s="55"/>
      <c r="MR17" s="55"/>
      <c r="MS17" s="55"/>
      <c r="MT17" s="55"/>
      <c r="MU17" s="55"/>
      <c r="MV17" s="55"/>
      <c r="MW17" s="55"/>
      <c r="MX17" s="55"/>
      <c r="MY17" s="55"/>
      <c r="MZ17" s="55"/>
      <c r="NA17" s="55"/>
      <c r="NB17" s="55"/>
      <c r="NC17" s="55"/>
      <c r="ND17" s="55"/>
      <c r="NE17" s="55"/>
      <c r="NF17" s="55"/>
      <c r="NG17" s="55"/>
      <c r="NH17" s="55"/>
      <c r="NI17" s="55"/>
      <c r="NJ17" s="55"/>
      <c r="NK17" s="55"/>
      <c r="NL17" s="55"/>
      <c r="NM17" s="55"/>
      <c r="NN17" s="55"/>
      <c r="NO17" s="55"/>
      <c r="NP17" s="55"/>
      <c r="NQ17" s="55"/>
      <c r="NR17" s="55"/>
      <c r="NS17" s="55"/>
      <c r="NT17" s="55"/>
      <c r="NU17" s="55"/>
      <c r="NV17" s="55"/>
      <c r="NW17" s="55"/>
      <c r="NX17" s="55"/>
      <c r="NY17" s="55"/>
      <c r="NZ17" s="55"/>
      <c r="OA17" s="55"/>
      <c r="OB17" s="55"/>
      <c r="OC17" s="55"/>
      <c r="OD17" s="55"/>
      <c r="OE17" s="55"/>
      <c r="OF17" s="55"/>
      <c r="OG17" s="55"/>
      <c r="OH17" s="55"/>
      <c r="OI17" s="55"/>
      <c r="OJ17" s="55"/>
      <c r="OK17" s="55"/>
      <c r="OL17" s="55"/>
      <c r="OM17" s="55"/>
      <c r="ON17" s="55"/>
      <c r="OO17" s="55"/>
      <c r="OP17" s="55"/>
      <c r="OQ17" s="55"/>
      <c r="OR17" s="55"/>
      <c r="OS17" s="55"/>
      <c r="OT17" s="55"/>
      <c r="OU17" s="55"/>
      <c r="OV17" s="55"/>
      <c r="OW17" s="55"/>
      <c r="OX17" s="55"/>
      <c r="OY17" s="55"/>
      <c r="OZ17" s="55"/>
      <c r="PA17" s="55"/>
      <c r="PB17" s="55"/>
      <c r="PC17" s="55"/>
      <c r="PD17" s="55"/>
      <c r="PE17" s="55"/>
      <c r="PF17" s="55"/>
      <c r="PG17" s="55"/>
      <c r="PH17" s="55"/>
      <c r="PI17" s="55"/>
      <c r="PJ17" s="55"/>
      <c r="PK17" s="55"/>
      <c r="PL17" s="55"/>
      <c r="PM17" s="55"/>
      <c r="PN17" s="55"/>
      <c r="PO17" s="55"/>
      <c r="PP17" s="55"/>
      <c r="PQ17" s="55"/>
      <c r="PR17" s="55"/>
      <c r="PS17" s="55"/>
      <c r="PT17" s="55"/>
      <c r="PU17" s="55"/>
      <c r="PV17" s="55"/>
      <c r="PW17" s="55"/>
      <c r="PX17" s="55"/>
      <c r="PY17" s="55"/>
      <c r="PZ17" s="55"/>
      <c r="QA17" s="55"/>
      <c r="QB17" s="55"/>
      <c r="QC17" s="55"/>
      <c r="QD17" s="55"/>
      <c r="QE17" s="55"/>
      <c r="QF17" s="55"/>
      <c r="QG17" s="55"/>
      <c r="QH17" s="55"/>
      <c r="QI17" s="55"/>
      <c r="QJ17" s="55"/>
      <c r="QK17" s="55"/>
      <c r="QL17" s="55"/>
      <c r="QM17" s="55"/>
      <c r="QN17" s="55"/>
      <c r="QO17" s="55"/>
      <c r="QP17" s="55"/>
      <c r="QQ17" s="55"/>
      <c r="QR17" s="55"/>
      <c r="QS17" s="55"/>
      <c r="QT17" s="55"/>
      <c r="QU17" s="55"/>
      <c r="QV17" s="55"/>
      <c r="QW17" s="55"/>
      <c r="QX17" s="55"/>
      <c r="QY17" s="55"/>
      <c r="QZ17" s="55"/>
      <c r="RA17" s="55"/>
      <c r="RB17" s="55"/>
      <c r="RC17" s="55"/>
      <c r="RD17" s="55"/>
      <c r="RE17" s="55"/>
      <c r="RF17" s="55"/>
      <c r="RG17" s="55"/>
      <c r="RH17" s="55"/>
      <c r="RI17" s="55"/>
      <c r="RJ17" s="55"/>
      <c r="RK17" s="55"/>
      <c r="RL17" s="55"/>
      <c r="RM17" s="55"/>
      <c r="RN17" s="55"/>
      <c r="RO17" s="55"/>
      <c r="RP17" s="55"/>
      <c r="RQ17" s="55"/>
      <c r="RR17" s="55"/>
      <c r="RS17" s="55"/>
      <c r="RT17" s="55"/>
      <c r="RU17" s="55"/>
      <c r="RV17" s="55"/>
      <c r="RW17" s="55"/>
      <c r="RX17" s="55"/>
      <c r="RY17" s="55"/>
      <c r="RZ17" s="55"/>
      <c r="SA17" s="55"/>
      <c r="SB17" s="55"/>
      <c r="SC17" s="55"/>
      <c r="SD17" s="55"/>
      <c r="SE17" s="55"/>
      <c r="SF17" s="55"/>
      <c r="SG17" s="55"/>
      <c r="SH17" s="55"/>
      <c r="SI17" s="55"/>
      <c r="SJ17" s="55"/>
      <c r="SK17" s="55"/>
      <c r="SL17" s="55"/>
      <c r="SM17" s="55"/>
      <c r="SN17" s="55"/>
      <c r="SO17" s="55"/>
      <c r="SP17" s="55"/>
      <c r="SQ17" s="55"/>
      <c r="SR17" s="55"/>
      <c r="SS17" s="55"/>
      <c r="ST17" s="55"/>
      <c r="SU17" s="55"/>
      <c r="SV17" s="55"/>
      <c r="SW17" s="55"/>
      <c r="SX17" s="55"/>
      <c r="SY17" s="55"/>
      <c r="SZ17" s="55"/>
      <c r="TA17" s="55"/>
      <c r="TB17" s="55"/>
      <c r="TC17" s="55"/>
      <c r="TD17" s="55"/>
      <c r="TE17" s="55"/>
      <c r="TF17" s="55"/>
      <c r="TG17" s="55"/>
      <c r="TH17" s="55"/>
      <c r="TI17" s="55"/>
      <c r="TJ17" s="55"/>
      <c r="TK17" s="55"/>
      <c r="TL17" s="55"/>
      <c r="TM17" s="55"/>
      <c r="TN17" s="55"/>
      <c r="TO17" s="55"/>
      <c r="TP17" s="55"/>
      <c r="TQ17" s="55"/>
      <c r="TR17" s="55"/>
      <c r="TS17" s="55"/>
      <c r="TT17" s="55"/>
      <c r="TU17" s="55"/>
      <c r="TV17" s="55"/>
      <c r="TW17" s="55"/>
      <c r="TX17" s="55"/>
      <c r="TY17" s="55"/>
      <c r="TZ17" s="55"/>
      <c r="UA17" s="55"/>
      <c r="UB17" s="55"/>
      <c r="UC17" s="55"/>
      <c r="UD17" s="55"/>
      <c r="UE17" s="55"/>
      <c r="UF17" s="55"/>
      <c r="UG17" s="55"/>
      <c r="UH17" s="55"/>
      <c r="UI17" s="55"/>
      <c r="UJ17" s="55"/>
      <c r="UK17" s="55"/>
      <c r="UL17" s="55"/>
      <c r="UM17" s="55"/>
      <c r="UN17" s="55"/>
      <c r="UO17" s="55"/>
      <c r="UP17" s="55"/>
      <c r="UQ17" s="55"/>
      <c r="UR17" s="55"/>
      <c r="US17" s="55"/>
      <c r="UT17" s="55"/>
      <c r="UU17" s="55"/>
      <c r="UV17" s="55"/>
      <c r="UW17" s="55"/>
      <c r="UX17" s="55"/>
      <c r="UY17" s="55"/>
      <c r="UZ17" s="55"/>
      <c r="VA17" s="55"/>
      <c r="VB17" s="55"/>
      <c r="VC17" s="55"/>
      <c r="VD17" s="55"/>
      <c r="VE17" s="55"/>
      <c r="VF17" s="55"/>
      <c r="VG17" s="55"/>
      <c r="VH17" s="55"/>
      <c r="VI17" s="55"/>
      <c r="VJ17" s="55"/>
      <c r="VK17" s="55"/>
      <c r="VL17" s="55"/>
      <c r="VM17" s="55"/>
      <c r="VN17" s="55"/>
      <c r="VO17" s="55"/>
      <c r="VP17" s="55"/>
      <c r="VQ17" s="55"/>
      <c r="VR17" s="55"/>
      <c r="VS17" s="55"/>
      <c r="VT17" s="55"/>
      <c r="VU17" s="55"/>
      <c r="VV17" s="55"/>
      <c r="VW17" s="55"/>
      <c r="VX17" s="55"/>
      <c r="VY17" s="55"/>
      <c r="VZ17" s="55"/>
      <c r="WA17" s="55"/>
      <c r="WB17" s="55"/>
      <c r="WC17" s="55"/>
      <c r="WD17" s="55"/>
      <c r="WE17" s="55"/>
      <c r="WF17" s="55"/>
      <c r="WG17" s="55"/>
      <c r="WH17" s="55"/>
      <c r="WI17" s="55"/>
      <c r="WJ17" s="55"/>
      <c r="WK17" s="55"/>
      <c r="WL17" s="55"/>
      <c r="WM17" s="55"/>
      <c r="WN17" s="55"/>
      <c r="WO17" s="55"/>
      <c r="WP17" s="55"/>
      <c r="WQ17" s="55"/>
      <c r="WR17" s="55"/>
      <c r="WS17" s="55"/>
      <c r="WT17" s="55"/>
      <c r="WU17" s="55"/>
      <c r="WV17" s="55"/>
      <c r="WW17" s="55"/>
      <c r="WX17" s="55"/>
      <c r="WY17" s="55"/>
      <c r="WZ17" s="55"/>
      <c r="XA17" s="55"/>
      <c r="XB17" s="55"/>
      <c r="XC17" s="55"/>
      <c r="XD17" s="55"/>
      <c r="XE17" s="55"/>
      <c r="XF17" s="55"/>
      <c r="XG17" s="55"/>
      <c r="XH17" s="55"/>
      <c r="XI17" s="55"/>
      <c r="XJ17" s="55"/>
      <c r="XK17" s="55"/>
      <c r="XL17" s="55"/>
      <c r="XM17" s="55"/>
      <c r="XN17" s="55"/>
      <c r="XO17" s="55"/>
      <c r="XP17" s="55"/>
      <c r="XQ17" s="55"/>
      <c r="XR17" s="55"/>
      <c r="XS17" s="55"/>
      <c r="XT17" s="55"/>
      <c r="XU17" s="55"/>
      <c r="XV17" s="55"/>
      <c r="XW17" s="55"/>
      <c r="XX17" s="55"/>
      <c r="XY17" s="55"/>
      <c r="XZ17" s="55"/>
      <c r="YA17" s="55"/>
      <c r="YB17" s="55"/>
      <c r="YC17" s="55"/>
      <c r="YD17" s="55"/>
      <c r="YE17" s="55"/>
      <c r="YF17" s="55"/>
      <c r="YG17" s="55"/>
      <c r="YH17" s="55"/>
      <c r="YI17" s="55"/>
      <c r="YJ17" s="55"/>
      <c r="YK17" s="55"/>
      <c r="YL17" s="55"/>
      <c r="YM17" s="55"/>
      <c r="YN17" s="55"/>
      <c r="YO17" s="55"/>
      <c r="YP17" s="55"/>
      <c r="YQ17" s="55"/>
      <c r="YR17" s="55"/>
      <c r="YS17" s="55"/>
      <c r="YT17" s="55"/>
      <c r="YU17" s="55"/>
      <c r="YV17" s="55"/>
      <c r="YW17" s="55"/>
      <c r="YX17" s="55"/>
      <c r="YY17" s="55"/>
      <c r="YZ17" s="55"/>
      <c r="ZA17" s="55"/>
      <c r="ZB17" s="55"/>
      <c r="ZC17" s="55"/>
      <c r="ZD17" s="55"/>
      <c r="ZE17" s="55"/>
      <c r="ZF17" s="55"/>
      <c r="ZG17" s="55"/>
      <c r="ZH17" s="55"/>
      <c r="ZI17" s="55"/>
      <c r="ZJ17" s="55"/>
      <c r="ZK17" s="55"/>
      <c r="ZL17" s="55"/>
      <c r="ZM17" s="55"/>
      <c r="ZN17" s="55"/>
      <c r="ZO17" s="55"/>
      <c r="ZP17" s="55"/>
      <c r="ZQ17" s="55"/>
      <c r="ZR17" s="55"/>
      <c r="ZS17" s="55"/>
      <c r="ZT17" s="55"/>
      <c r="ZU17" s="55"/>
      <c r="ZV17" s="55"/>
      <c r="ZW17" s="55"/>
      <c r="ZX17" s="55"/>
      <c r="ZY17" s="55"/>
      <c r="ZZ17" s="55"/>
      <c r="AAA17" s="55"/>
      <c r="AAB17" s="55"/>
      <c r="AAC17" s="55"/>
      <c r="AAD17" s="55"/>
      <c r="AAE17" s="55"/>
      <c r="AAF17" s="55"/>
      <c r="AAG17" s="55"/>
      <c r="AAH17" s="55"/>
      <c r="AAI17" s="55"/>
      <c r="AAJ17" s="55"/>
      <c r="AAK17" s="55"/>
      <c r="AAL17" s="55"/>
      <c r="AAM17" s="55"/>
      <c r="AAN17" s="55"/>
      <c r="AAO17" s="55"/>
      <c r="AAP17" s="55"/>
      <c r="AAQ17" s="55"/>
      <c r="AAR17" s="55"/>
      <c r="AAS17" s="55"/>
      <c r="AAT17" s="55"/>
      <c r="AAU17" s="55"/>
      <c r="AAV17" s="55"/>
      <c r="AAW17" s="55"/>
      <c r="AAX17" s="55"/>
      <c r="AAY17" s="55"/>
      <c r="AAZ17" s="55"/>
      <c r="ABA17" s="55"/>
      <c r="ABB17" s="55"/>
      <c r="ABC17" s="55"/>
      <c r="ABD17" s="55"/>
      <c r="ABE17" s="55"/>
      <c r="ABF17" s="55"/>
      <c r="ABG17" s="55"/>
      <c r="ABH17" s="55"/>
      <c r="ABI17" s="55"/>
      <c r="ABJ17" s="55"/>
      <c r="ABK17" s="55"/>
      <c r="ABL17" s="55"/>
      <c r="ABM17" s="55"/>
      <c r="ABN17" s="55"/>
      <c r="ABO17" s="55"/>
      <c r="ABP17" s="55"/>
      <c r="ABQ17" s="55"/>
      <c r="ABR17" s="55"/>
      <c r="ABS17" s="55"/>
      <c r="ABT17" s="55"/>
      <c r="ABU17" s="55"/>
      <c r="ABV17" s="55"/>
      <c r="ABW17" s="55"/>
      <c r="ABX17" s="55"/>
      <c r="ABY17" s="55"/>
      <c r="ABZ17" s="55"/>
      <c r="ACA17" s="55"/>
      <c r="ACB17" s="55"/>
      <c r="ACC17" s="55"/>
      <c r="ACD17" s="55"/>
      <c r="ACE17" s="55"/>
      <c r="ACF17" s="55"/>
      <c r="ACG17" s="55"/>
      <c r="ACH17" s="55"/>
      <c r="ACI17" s="55"/>
      <c r="ACJ17" s="55"/>
      <c r="ACK17" s="55"/>
      <c r="ACL17" s="55"/>
      <c r="ACM17" s="55"/>
      <c r="ACN17" s="55"/>
      <c r="ACO17" s="55"/>
      <c r="ACP17" s="55"/>
      <c r="ACQ17" s="55"/>
      <c r="ACR17" s="55"/>
      <c r="ACS17" s="55"/>
      <c r="ACT17" s="55"/>
      <c r="ACU17" s="55"/>
      <c r="ACV17" s="55"/>
      <c r="ACW17" s="55"/>
      <c r="ACX17" s="55"/>
      <c r="ACY17" s="55"/>
      <c r="ACZ17" s="55"/>
      <c r="ADA17" s="55"/>
      <c r="ADB17" s="55"/>
      <c r="ADC17" s="55"/>
      <c r="ADD17" s="55"/>
      <c r="ADE17" s="55"/>
      <c r="ADF17" s="55"/>
      <c r="ADG17" s="55"/>
      <c r="ADH17" s="55"/>
      <c r="ADI17" s="55"/>
      <c r="ADJ17" s="55"/>
      <c r="ADK17" s="55"/>
      <c r="ADL17" s="55"/>
      <c r="ADM17" s="55"/>
      <c r="ADN17" s="55"/>
      <c r="ADO17" s="55"/>
      <c r="ADP17" s="55"/>
      <c r="ADQ17" s="55"/>
      <c r="ADR17" s="55"/>
      <c r="ADS17" s="55"/>
      <c r="ADT17" s="55"/>
      <c r="ADU17" s="55"/>
      <c r="ADV17" s="55"/>
      <c r="ADW17" s="55"/>
      <c r="ADX17" s="55"/>
      <c r="ADY17" s="55"/>
      <c r="ADZ17" s="55"/>
      <c r="AEA17" s="55"/>
      <c r="AEB17" s="55"/>
      <c r="AEC17" s="55"/>
      <c r="AED17" s="55"/>
      <c r="AEE17" s="55"/>
      <c r="AEF17" s="55"/>
      <c r="AEG17" s="55"/>
      <c r="AEH17" s="55"/>
      <c r="AEI17" s="55"/>
      <c r="AEJ17" s="55"/>
      <c r="AEK17" s="55"/>
      <c r="AEL17" s="55"/>
      <c r="AEM17" s="55"/>
      <c r="AEN17" s="55"/>
      <c r="AEO17" s="55"/>
      <c r="AEP17" s="55"/>
      <c r="AEQ17" s="55"/>
      <c r="AER17" s="55"/>
      <c r="AES17" s="55"/>
      <c r="AET17" s="55"/>
      <c r="AEU17" s="55"/>
      <c r="AEV17" s="55"/>
      <c r="AEW17" s="55"/>
      <c r="AEX17" s="55"/>
      <c r="AEY17" s="55"/>
      <c r="AEZ17" s="55"/>
      <c r="AFA17" s="55"/>
      <c r="AFB17" s="55"/>
      <c r="AFC17" s="55"/>
      <c r="AFD17" s="55"/>
      <c r="AFE17" s="55"/>
      <c r="AFF17" s="55"/>
      <c r="AFG17" s="55"/>
      <c r="AFH17" s="55"/>
      <c r="AFI17" s="55"/>
      <c r="AFJ17" s="55"/>
      <c r="AFK17" s="55"/>
      <c r="AFL17" s="55"/>
      <c r="AFM17" s="55"/>
      <c r="AFN17" s="55"/>
      <c r="AFO17" s="55"/>
      <c r="AFP17" s="55"/>
      <c r="AFQ17" s="55"/>
      <c r="AFR17" s="55"/>
      <c r="AFS17" s="55"/>
      <c r="AFT17" s="55"/>
      <c r="AFU17" s="55"/>
      <c r="AFV17" s="55"/>
      <c r="AFW17" s="55"/>
      <c r="AFX17" s="55"/>
      <c r="AFY17" s="55"/>
      <c r="AFZ17" s="55"/>
      <c r="AGA17" s="55"/>
      <c r="AGB17" s="55"/>
      <c r="AGC17" s="55"/>
      <c r="AGD17" s="55"/>
      <c r="AGE17" s="55"/>
      <c r="AGF17" s="55"/>
      <c r="AGG17" s="55"/>
      <c r="AGH17" s="55"/>
      <c r="AGI17" s="55"/>
      <c r="AGJ17" s="55"/>
      <c r="AGK17" s="55"/>
      <c r="AGL17" s="55"/>
      <c r="AGM17" s="55"/>
      <c r="AGN17" s="55"/>
      <c r="AGO17" s="55"/>
      <c r="AGP17" s="55"/>
      <c r="AGQ17" s="55"/>
      <c r="AGR17" s="55"/>
      <c r="AGS17" s="55"/>
      <c r="AGT17" s="55"/>
      <c r="AGU17" s="55"/>
      <c r="AGV17" s="55"/>
      <c r="AGW17" s="55"/>
      <c r="AGX17" s="55"/>
      <c r="AGY17" s="55"/>
      <c r="AGZ17" s="55"/>
      <c r="AHA17" s="55"/>
      <c r="AHB17" s="55"/>
      <c r="AHC17" s="55"/>
      <c r="AHD17" s="55"/>
      <c r="AHE17" s="55"/>
      <c r="AHF17" s="55"/>
      <c r="AHG17" s="55"/>
      <c r="AHH17" s="55"/>
      <c r="AHI17" s="55"/>
      <c r="AHJ17" s="55"/>
      <c r="AHK17" s="55"/>
      <c r="AHL17" s="55"/>
      <c r="AHM17" s="55"/>
      <c r="AHN17" s="55"/>
      <c r="AHO17" s="55"/>
      <c r="AHP17" s="55"/>
      <c r="AHQ17" s="55"/>
      <c r="AHR17" s="55"/>
      <c r="AHS17" s="55"/>
      <c r="AHT17" s="55"/>
      <c r="AHU17" s="55"/>
      <c r="AHV17" s="55"/>
      <c r="AHW17" s="55"/>
      <c r="AHX17" s="55"/>
      <c r="AHY17" s="55"/>
      <c r="AHZ17" s="55"/>
      <c r="AIA17" s="55"/>
      <c r="AIB17" s="55"/>
      <c r="AIC17" s="55"/>
      <c r="AID17" s="55"/>
      <c r="AIE17" s="55"/>
      <c r="AIF17" s="55"/>
      <c r="AIG17" s="55"/>
      <c r="AIH17" s="55"/>
      <c r="AII17" s="55"/>
      <c r="AIJ17" s="55"/>
      <c r="AIK17" s="55"/>
      <c r="AIL17" s="55"/>
      <c r="AIM17" s="55"/>
      <c r="AIN17" s="55"/>
      <c r="AIO17" s="55"/>
      <c r="AIP17" s="55"/>
      <c r="AIQ17" s="55"/>
      <c r="AIR17" s="55"/>
      <c r="AIS17" s="55"/>
      <c r="AIT17" s="55"/>
      <c r="AIU17" s="55"/>
      <c r="AIV17" s="55"/>
      <c r="AIW17" s="55"/>
      <c r="AIX17" s="55"/>
      <c r="AIY17" s="55"/>
      <c r="AIZ17" s="55"/>
      <c r="AJA17" s="55"/>
      <c r="AJB17" s="55"/>
      <c r="AJC17" s="55"/>
      <c r="AJD17" s="55"/>
      <c r="AJE17" s="55"/>
      <c r="AJF17" s="55"/>
      <c r="AJG17" s="55"/>
      <c r="AJH17" s="55"/>
      <c r="AJI17" s="55"/>
      <c r="AJJ17" s="55"/>
      <c r="AJK17" s="55"/>
      <c r="AJL17" s="55"/>
      <c r="AJM17" s="55"/>
      <c r="AJN17" s="55"/>
      <c r="AJO17" s="55"/>
      <c r="AJP17" s="55"/>
      <c r="AJQ17" s="55"/>
      <c r="AJR17" s="55"/>
      <c r="AJS17" s="55"/>
      <c r="AJT17" s="55"/>
      <c r="AJU17" s="55"/>
      <c r="AJV17" s="55"/>
      <c r="AJW17" s="55"/>
      <c r="AJX17" s="55"/>
      <c r="AJY17" s="55"/>
      <c r="AJZ17" s="55"/>
      <c r="AKA17" s="55"/>
      <c r="AKB17" s="55"/>
      <c r="AKC17" s="55"/>
      <c r="AKD17" s="55"/>
      <c r="AKE17" s="55"/>
      <c r="AKF17" s="55"/>
      <c r="AKG17" s="55"/>
      <c r="AKH17" s="55"/>
      <c r="AKI17" s="55"/>
      <c r="AKJ17" s="55"/>
      <c r="AKK17" s="55"/>
      <c r="AKL17" s="55"/>
      <c r="AKM17" s="55"/>
      <c r="AKN17" s="55"/>
      <c r="AKO17" s="55"/>
      <c r="AKP17" s="55"/>
      <c r="AKQ17" s="55"/>
      <c r="AKR17" s="55"/>
      <c r="AKS17" s="55"/>
      <c r="AKT17" s="55"/>
      <c r="AKU17" s="55"/>
      <c r="AKV17" s="55"/>
      <c r="AKW17" s="55"/>
      <c r="AKX17" s="55"/>
      <c r="AKY17" s="55"/>
      <c r="AKZ17" s="55"/>
      <c r="ALA17" s="55"/>
      <c r="ALB17" s="55"/>
      <c r="ALC17" s="55"/>
      <c r="ALD17" s="55"/>
      <c r="ALE17" s="55"/>
      <c r="ALF17" s="55"/>
      <c r="ALG17" s="55"/>
      <c r="ALH17" s="55"/>
      <c r="ALI17" s="55"/>
      <c r="ALJ17" s="55"/>
      <c r="ALK17" s="55"/>
      <c r="ALL17" s="55"/>
      <c r="ALM17" s="55"/>
      <c r="ALN17" s="55"/>
      <c r="ALO17" s="55"/>
      <c r="ALP17" s="55"/>
      <c r="ALQ17" s="55"/>
      <c r="ALR17" s="55"/>
      <c r="ALS17" s="55"/>
      <c r="ALT17" s="55"/>
      <c r="ALU17" s="55"/>
      <c r="ALV17" s="55"/>
      <c r="ALW17" s="55"/>
      <c r="ALX17" s="55"/>
      <c r="ALY17" s="55"/>
      <c r="ALZ17" s="55"/>
      <c r="AMA17" s="55"/>
      <c r="AMB17" s="55"/>
      <c r="AMC17" s="55"/>
      <c r="AMD17" s="55"/>
      <c r="AME17" s="55"/>
      <c r="AMF17" s="55"/>
      <c r="AMG17" s="55"/>
      <c r="AMH17" s="55"/>
      <c r="AMI17" s="55"/>
      <c r="AMJ17" s="55"/>
      <c r="AMK17" s="55"/>
      <c r="AML17" s="55"/>
      <c r="AMM17" s="55"/>
      <c r="AMN17" s="55"/>
      <c r="AMO17" s="55"/>
      <c r="AMP17" s="55"/>
      <c r="AMQ17" s="55"/>
      <c r="AMR17" s="55"/>
      <c r="AMS17" s="55"/>
      <c r="AMT17" s="55"/>
      <c r="AMU17" s="55"/>
      <c r="AMV17" s="55"/>
      <c r="AMW17" s="55"/>
      <c r="AMX17" s="55"/>
      <c r="AMY17" s="55"/>
      <c r="AMZ17" s="55"/>
      <c r="ANA17" s="55"/>
      <c r="ANB17" s="55"/>
      <c r="ANC17" s="55"/>
      <c r="AND17" s="55"/>
      <c r="ANE17" s="55"/>
      <c r="ANF17" s="55"/>
      <c r="ANG17" s="55"/>
      <c r="ANH17" s="55"/>
      <c r="ANI17" s="55"/>
      <c r="ANJ17" s="55"/>
      <c r="ANK17" s="55"/>
      <c r="ANL17" s="55"/>
      <c r="ANM17" s="55"/>
      <c r="ANN17" s="55"/>
      <c r="ANO17" s="55"/>
      <c r="ANP17" s="55"/>
      <c r="ANQ17" s="55"/>
      <c r="ANR17" s="55"/>
      <c r="ANS17" s="55"/>
      <c r="ANT17" s="55"/>
      <c r="ANU17" s="55"/>
      <c r="ANV17" s="55"/>
      <c r="ANW17" s="55"/>
      <c r="ANX17" s="55"/>
      <c r="ANY17" s="55"/>
      <c r="ANZ17" s="55"/>
      <c r="AOA17" s="55"/>
      <c r="AOB17" s="55"/>
      <c r="AOC17" s="55"/>
      <c r="AOD17" s="55"/>
      <c r="AOE17" s="55"/>
      <c r="AOF17" s="55"/>
      <c r="AOG17" s="55"/>
      <c r="AOH17" s="55"/>
      <c r="AOI17" s="55"/>
      <c r="AOJ17" s="55"/>
      <c r="AOK17" s="55"/>
      <c r="AOL17" s="55"/>
      <c r="AOM17" s="55"/>
      <c r="AON17" s="55"/>
      <c r="AOO17" s="55"/>
      <c r="AOP17" s="55"/>
      <c r="AOQ17" s="55"/>
      <c r="AOR17" s="55"/>
      <c r="AOS17" s="55"/>
      <c r="AOT17" s="55"/>
      <c r="AOU17" s="55"/>
      <c r="AOV17" s="55"/>
      <c r="AOW17" s="55"/>
      <c r="AOX17" s="55"/>
      <c r="AOY17" s="55"/>
      <c r="AOZ17" s="55"/>
      <c r="APA17" s="55"/>
      <c r="APB17" s="55"/>
      <c r="APC17" s="55"/>
      <c r="APD17" s="55"/>
      <c r="APE17" s="55"/>
      <c r="APF17" s="55"/>
      <c r="APG17" s="55"/>
      <c r="APH17" s="55"/>
      <c r="API17" s="55"/>
      <c r="APJ17" s="55"/>
      <c r="APK17" s="55"/>
      <c r="APL17" s="55"/>
      <c r="APM17" s="55"/>
      <c r="APN17" s="55"/>
      <c r="APO17" s="55"/>
      <c r="APP17" s="55"/>
      <c r="APQ17" s="55"/>
      <c r="APR17" s="55"/>
      <c r="APS17" s="55"/>
      <c r="APT17" s="55"/>
      <c r="APU17" s="55"/>
      <c r="APV17" s="55"/>
      <c r="APW17" s="55"/>
      <c r="APX17" s="55"/>
      <c r="APY17" s="55"/>
      <c r="APZ17" s="55"/>
      <c r="AQA17" s="55"/>
      <c r="AQB17" s="55"/>
      <c r="AQC17" s="55"/>
      <c r="AQD17" s="55"/>
      <c r="AQE17" s="55"/>
      <c r="AQF17" s="55"/>
      <c r="AQG17" s="55"/>
      <c r="AQH17" s="55"/>
      <c r="AQI17" s="55"/>
      <c r="AQJ17" s="55"/>
      <c r="AQK17" s="55"/>
      <c r="AQL17" s="55"/>
      <c r="AQM17" s="55"/>
      <c r="AQN17" s="55"/>
      <c r="AQO17" s="55"/>
      <c r="AQP17" s="55"/>
      <c r="AQQ17" s="55"/>
      <c r="AQR17" s="55"/>
      <c r="AQS17" s="55"/>
      <c r="AQT17" s="55"/>
      <c r="AQU17" s="55"/>
      <c r="AQV17" s="55"/>
      <c r="AQW17" s="55"/>
      <c r="AQX17" s="55"/>
      <c r="AQY17" s="55"/>
      <c r="AQZ17" s="55"/>
      <c r="ARA17" s="55"/>
      <c r="ARB17" s="55"/>
      <c r="ARC17" s="55"/>
      <c r="ARD17" s="55"/>
      <c r="ARE17" s="55"/>
      <c r="ARF17" s="55"/>
      <c r="ARG17" s="55"/>
      <c r="ARH17" s="55"/>
      <c r="ARI17" s="55"/>
      <c r="ARJ17" s="55"/>
      <c r="ARK17" s="55"/>
      <c r="ARL17" s="55"/>
      <c r="ARM17" s="55"/>
      <c r="ARN17" s="55"/>
      <c r="ARO17" s="55"/>
      <c r="ARP17" s="55"/>
      <c r="ARQ17" s="55"/>
      <c r="ARR17" s="55"/>
      <c r="ARS17" s="55"/>
      <c r="ART17" s="55"/>
      <c r="ARU17" s="55"/>
      <c r="ARV17" s="55"/>
      <c r="ARW17" s="55"/>
      <c r="ARX17" s="55"/>
      <c r="ARY17" s="55"/>
      <c r="ARZ17" s="55"/>
      <c r="ASA17" s="55"/>
      <c r="ASB17" s="55"/>
      <c r="ASC17" s="55"/>
      <c r="ASD17" s="55"/>
      <c r="ASE17" s="55"/>
      <c r="ASF17" s="55"/>
      <c r="ASG17" s="55"/>
      <c r="ASH17" s="55"/>
      <c r="ASI17" s="55"/>
      <c r="ASJ17" s="55"/>
      <c r="ASK17" s="55"/>
      <c r="ASL17" s="55"/>
      <c r="ASM17" s="55"/>
      <c r="ASN17" s="55"/>
      <c r="ASO17" s="55"/>
      <c r="ASP17" s="55"/>
      <c r="ASQ17" s="55"/>
      <c r="ASR17" s="55"/>
      <c r="ASS17" s="55"/>
      <c r="AST17" s="55"/>
      <c r="ASU17" s="55"/>
      <c r="ASV17" s="55"/>
      <c r="ASW17" s="55"/>
      <c r="ASX17" s="55"/>
      <c r="ASY17" s="55"/>
      <c r="ASZ17" s="55"/>
      <c r="ATA17" s="55"/>
      <c r="ATB17" s="55"/>
      <c r="ATC17" s="55"/>
      <c r="ATD17" s="55"/>
      <c r="ATE17" s="55"/>
      <c r="ATF17" s="55"/>
      <c r="ATG17" s="55"/>
      <c r="ATH17" s="55"/>
      <c r="ATI17" s="55"/>
      <c r="ATJ17" s="55"/>
      <c r="ATK17" s="55"/>
      <c r="ATL17" s="55"/>
      <c r="ATM17" s="55"/>
      <c r="ATN17" s="55"/>
      <c r="ATO17" s="55"/>
      <c r="ATP17" s="55"/>
      <c r="ATQ17" s="55"/>
      <c r="ATR17" s="55"/>
      <c r="ATS17" s="55"/>
      <c r="ATT17" s="55"/>
      <c r="ATU17" s="55"/>
      <c r="ATV17" s="55"/>
      <c r="ATW17" s="55"/>
      <c r="ATX17" s="55"/>
      <c r="ATY17" s="55"/>
      <c r="ATZ17" s="55"/>
      <c r="AUA17" s="55"/>
      <c r="AUB17" s="55"/>
      <c r="AUC17" s="55"/>
      <c r="AUD17" s="55"/>
      <c r="AUE17" s="55"/>
      <c r="AUF17" s="55"/>
      <c r="AUG17" s="55"/>
      <c r="AUH17" s="55"/>
      <c r="AUI17" s="55"/>
      <c r="AUJ17" s="55"/>
      <c r="AUK17" s="55"/>
      <c r="AUL17" s="55"/>
      <c r="AUM17" s="55"/>
      <c r="AUN17" s="55"/>
      <c r="AUO17" s="55"/>
      <c r="AUP17" s="55"/>
      <c r="AUQ17" s="55"/>
      <c r="AUR17" s="55"/>
      <c r="AUS17" s="55"/>
      <c r="AUT17" s="55"/>
      <c r="AUU17" s="55"/>
      <c r="AUV17" s="55"/>
      <c r="AUW17" s="55"/>
      <c r="AUX17" s="55"/>
      <c r="AUY17" s="55"/>
      <c r="AUZ17" s="55"/>
      <c r="AVA17" s="55"/>
      <c r="AVB17" s="55"/>
      <c r="AVC17" s="55"/>
      <c r="AVD17" s="55"/>
      <c r="AVE17" s="55"/>
      <c r="AVF17" s="55"/>
      <c r="AVG17" s="55"/>
      <c r="AVH17" s="55"/>
      <c r="AVI17" s="55"/>
      <c r="AVJ17" s="55"/>
      <c r="AVK17" s="55"/>
      <c r="AVL17" s="55"/>
      <c r="AVM17" s="55"/>
      <c r="AVN17" s="55"/>
      <c r="AVO17" s="55"/>
      <c r="AVP17" s="55"/>
      <c r="AVQ17" s="55"/>
      <c r="AVR17" s="55"/>
      <c r="AVS17" s="55"/>
      <c r="AVT17" s="55"/>
      <c r="AVU17" s="55"/>
      <c r="AVV17" s="55"/>
      <c r="AVW17" s="55"/>
      <c r="AVX17" s="55"/>
      <c r="AVY17" s="55"/>
      <c r="AVZ17" s="55"/>
      <c r="AWA17" s="55"/>
      <c r="AWB17" s="55"/>
      <c r="AWC17" s="55"/>
      <c r="AWD17" s="55"/>
      <c r="AWE17" s="55"/>
      <c r="AWF17" s="55"/>
      <c r="AWG17" s="55"/>
      <c r="AWH17" s="55"/>
      <c r="AWI17" s="55"/>
      <c r="AWJ17" s="55"/>
      <c r="AWK17" s="55"/>
      <c r="AWL17" s="55"/>
      <c r="AWM17" s="55"/>
      <c r="AWN17" s="55"/>
      <c r="AWO17" s="55"/>
      <c r="AWP17" s="55"/>
      <c r="AWQ17" s="55"/>
      <c r="AWR17" s="55"/>
      <c r="AWS17" s="55"/>
      <c r="AWT17" s="55"/>
      <c r="AWU17" s="55"/>
      <c r="AWV17" s="55"/>
      <c r="AWW17" s="55"/>
      <c r="AWX17" s="55"/>
      <c r="AWY17" s="55"/>
      <c r="AWZ17" s="55"/>
      <c r="AXA17" s="55"/>
      <c r="AXB17" s="55"/>
      <c r="AXC17" s="55"/>
      <c r="AXD17" s="55"/>
      <c r="AXE17" s="55"/>
      <c r="AXF17" s="55"/>
      <c r="AXG17" s="55"/>
      <c r="AXH17" s="55"/>
      <c r="AXI17" s="55"/>
      <c r="AXJ17" s="55"/>
      <c r="AXK17" s="55"/>
      <c r="AXL17" s="55"/>
      <c r="AXM17" s="55"/>
      <c r="AXN17" s="55"/>
      <c r="AXO17" s="55"/>
      <c r="AXP17" s="55"/>
      <c r="AXQ17" s="55"/>
      <c r="AXR17" s="55"/>
      <c r="AXS17" s="55"/>
      <c r="AXT17" s="55"/>
      <c r="AXU17" s="55"/>
      <c r="AXV17" s="55"/>
      <c r="AXW17" s="55"/>
      <c r="AXX17" s="55"/>
      <c r="AXY17" s="55"/>
      <c r="AXZ17" s="55"/>
      <c r="AYA17" s="55"/>
      <c r="AYB17" s="55"/>
      <c r="AYC17" s="55"/>
      <c r="AYD17" s="55"/>
      <c r="AYE17" s="55"/>
      <c r="AYF17" s="55"/>
      <c r="AYG17" s="55"/>
      <c r="AYH17" s="55"/>
      <c r="AYI17" s="55"/>
      <c r="AYJ17" s="55"/>
      <c r="AYK17" s="55"/>
      <c r="AYL17" s="55"/>
      <c r="AYM17" s="55"/>
      <c r="AYN17" s="55"/>
      <c r="AYO17" s="55"/>
      <c r="AYP17" s="55"/>
      <c r="AYQ17" s="55"/>
      <c r="AYR17" s="55"/>
      <c r="AYS17" s="55"/>
      <c r="AYT17" s="55"/>
      <c r="AYU17" s="55"/>
      <c r="AYV17" s="55"/>
      <c r="AYW17" s="55"/>
      <c r="AYX17" s="55"/>
      <c r="AYY17" s="55"/>
      <c r="AYZ17" s="55"/>
      <c r="AZA17" s="55"/>
      <c r="AZB17" s="55"/>
      <c r="AZC17" s="55"/>
      <c r="AZD17" s="55"/>
      <c r="AZE17" s="55"/>
      <c r="AZF17" s="55"/>
      <c r="AZG17" s="55"/>
      <c r="AZH17" s="55"/>
      <c r="AZI17" s="55"/>
      <c r="AZJ17" s="55"/>
      <c r="AZK17" s="55"/>
      <c r="AZL17" s="55"/>
      <c r="AZM17" s="55"/>
      <c r="AZN17" s="55"/>
      <c r="AZO17" s="55"/>
      <c r="AZP17" s="55"/>
      <c r="AZQ17" s="55"/>
      <c r="AZR17" s="55"/>
      <c r="AZS17" s="55"/>
      <c r="AZT17" s="55"/>
      <c r="AZU17" s="55"/>
      <c r="AZV17" s="55"/>
      <c r="AZW17" s="55"/>
      <c r="AZX17" s="55"/>
      <c r="AZY17" s="55"/>
      <c r="AZZ17" s="55"/>
      <c r="BAA17" s="55"/>
      <c r="BAB17" s="55"/>
      <c r="BAC17" s="55"/>
      <c r="BAD17" s="55"/>
      <c r="BAE17" s="55"/>
      <c r="BAF17" s="55"/>
      <c r="BAG17" s="55"/>
      <c r="BAH17" s="55"/>
      <c r="BAI17" s="55"/>
      <c r="BAJ17" s="55"/>
      <c r="BAK17" s="55"/>
      <c r="BAL17" s="55"/>
      <c r="BAM17" s="55"/>
      <c r="BAN17" s="55"/>
      <c r="BAO17" s="55"/>
      <c r="BAP17" s="55"/>
      <c r="BAQ17" s="55"/>
      <c r="BAR17" s="55"/>
      <c r="BAS17" s="55"/>
      <c r="BAT17" s="55"/>
      <c r="BAU17" s="55"/>
      <c r="BAV17" s="55"/>
      <c r="BAW17" s="55"/>
      <c r="BAX17" s="55"/>
      <c r="BAY17" s="55"/>
      <c r="BAZ17" s="55"/>
      <c r="BBA17" s="55"/>
      <c r="BBB17" s="55"/>
      <c r="BBC17" s="55"/>
      <c r="BBD17" s="55"/>
      <c r="BBE17" s="55"/>
      <c r="BBF17" s="55"/>
      <c r="BBG17" s="55"/>
      <c r="BBH17" s="55"/>
      <c r="BBI17" s="55"/>
      <c r="BBJ17" s="55"/>
      <c r="BBK17" s="55"/>
      <c r="BBL17" s="55"/>
      <c r="BBM17" s="55"/>
      <c r="BBN17" s="55"/>
      <c r="BBO17" s="55"/>
      <c r="BBP17" s="55"/>
      <c r="BBQ17" s="55"/>
      <c r="BBR17" s="55"/>
      <c r="BBS17" s="55"/>
      <c r="BBT17" s="55"/>
      <c r="BBU17" s="55"/>
      <c r="BBV17" s="55"/>
      <c r="BBW17" s="55"/>
      <c r="BBX17" s="55"/>
      <c r="BBY17" s="55"/>
      <c r="BBZ17" s="55"/>
      <c r="BCA17" s="55"/>
      <c r="BCB17" s="55"/>
      <c r="BCC17" s="55"/>
      <c r="BCD17" s="55"/>
      <c r="BCE17" s="55"/>
      <c r="BCF17" s="55"/>
      <c r="BCG17" s="55"/>
      <c r="BCH17" s="55"/>
      <c r="BCI17" s="55"/>
      <c r="BCJ17" s="55"/>
      <c r="BCK17" s="55"/>
      <c r="BCL17" s="55"/>
      <c r="BCM17" s="55"/>
      <c r="BCN17" s="55"/>
      <c r="BCO17" s="55"/>
      <c r="BCP17" s="55"/>
      <c r="BCQ17" s="55"/>
      <c r="BCR17" s="55"/>
      <c r="BCS17" s="55"/>
      <c r="BCT17" s="55"/>
      <c r="BCU17" s="55"/>
      <c r="BCV17" s="55"/>
      <c r="BCW17" s="55"/>
      <c r="BCX17" s="55"/>
      <c r="BCY17" s="55"/>
      <c r="BCZ17" s="55"/>
      <c r="BDA17" s="55"/>
      <c r="BDB17" s="55"/>
      <c r="BDC17" s="55"/>
      <c r="BDD17" s="55"/>
      <c r="BDE17" s="55"/>
      <c r="BDF17" s="55"/>
      <c r="BDG17" s="55"/>
      <c r="BDH17" s="55"/>
      <c r="BDI17" s="55"/>
      <c r="BDJ17" s="55"/>
      <c r="BDK17" s="55"/>
      <c r="BDL17" s="55"/>
      <c r="BDM17" s="55"/>
      <c r="BDN17" s="55"/>
      <c r="BDO17" s="55"/>
      <c r="BDP17" s="55"/>
      <c r="BDQ17" s="55"/>
      <c r="BDR17" s="55"/>
      <c r="BDS17" s="55"/>
      <c r="BDT17" s="55"/>
      <c r="BDU17" s="55"/>
      <c r="BDV17" s="55"/>
      <c r="BDW17" s="55"/>
      <c r="BDX17" s="55"/>
      <c r="BDY17" s="55"/>
      <c r="BDZ17" s="55"/>
      <c r="BEA17" s="55"/>
      <c r="BEB17" s="55"/>
      <c r="BEC17" s="55"/>
      <c r="BED17" s="55"/>
      <c r="BEE17" s="55"/>
      <c r="BEF17" s="55"/>
      <c r="BEG17" s="55"/>
      <c r="BEH17" s="55"/>
      <c r="BEI17" s="55"/>
      <c r="BEJ17" s="55"/>
      <c r="BEK17" s="55"/>
      <c r="BEL17" s="55"/>
      <c r="BEM17" s="55"/>
      <c r="BEN17" s="55"/>
      <c r="BEO17" s="55"/>
      <c r="BEP17" s="55"/>
      <c r="BEQ17" s="55"/>
      <c r="BER17" s="55"/>
      <c r="BES17" s="55"/>
      <c r="BET17" s="55"/>
      <c r="BEU17" s="55"/>
      <c r="BEV17" s="55"/>
      <c r="BEW17" s="55"/>
      <c r="BEX17" s="55"/>
      <c r="BEY17" s="55"/>
      <c r="BEZ17" s="55"/>
      <c r="BFA17" s="55"/>
      <c r="BFB17" s="55"/>
      <c r="BFC17" s="55"/>
      <c r="BFD17" s="55"/>
      <c r="BFE17" s="55"/>
      <c r="BFF17" s="55"/>
      <c r="BFG17" s="55"/>
      <c r="BFH17" s="55"/>
      <c r="BFI17" s="55"/>
      <c r="BFJ17" s="55"/>
      <c r="BFK17" s="55"/>
      <c r="BFL17" s="55"/>
      <c r="BFM17" s="55"/>
      <c r="BFN17" s="55"/>
      <c r="BFO17" s="55"/>
      <c r="BFP17" s="55"/>
      <c r="BFQ17" s="55"/>
      <c r="BFR17" s="55"/>
      <c r="BFS17" s="55"/>
      <c r="BFT17" s="55"/>
      <c r="BFU17" s="55"/>
      <c r="BFV17" s="55"/>
      <c r="BFW17" s="55"/>
      <c r="BFX17" s="55"/>
      <c r="BFY17" s="55"/>
      <c r="BFZ17" s="55"/>
      <c r="BGA17" s="55"/>
      <c r="BGB17" s="55"/>
      <c r="BGC17" s="55"/>
      <c r="BGD17" s="55"/>
      <c r="BGE17" s="55"/>
      <c r="BGF17" s="55"/>
      <c r="BGG17" s="55"/>
      <c r="BGH17" s="55"/>
      <c r="BGI17" s="55"/>
      <c r="BGJ17" s="55"/>
      <c r="BGK17" s="55"/>
      <c r="BGL17" s="55"/>
      <c r="BGM17" s="55"/>
      <c r="BGN17" s="55"/>
      <c r="BGO17" s="55"/>
      <c r="BGP17" s="55"/>
      <c r="BGQ17" s="55"/>
      <c r="BGR17" s="55"/>
      <c r="BGS17" s="55"/>
      <c r="BGT17" s="55"/>
      <c r="BGU17" s="55"/>
      <c r="BGV17" s="55"/>
      <c r="BGW17" s="55"/>
      <c r="BGX17" s="55"/>
      <c r="BGY17" s="55"/>
      <c r="BGZ17" s="55"/>
      <c r="BHA17" s="55"/>
      <c r="BHB17" s="55"/>
      <c r="BHC17" s="55"/>
      <c r="BHD17" s="55"/>
      <c r="BHE17" s="55"/>
      <c r="BHF17" s="55"/>
      <c r="BHG17" s="55"/>
      <c r="BHH17" s="55"/>
      <c r="BHI17" s="55"/>
      <c r="BHJ17" s="55"/>
      <c r="BHK17" s="55"/>
      <c r="BHL17" s="55"/>
      <c r="BHM17" s="55"/>
      <c r="BHN17" s="55"/>
      <c r="BHO17" s="55"/>
      <c r="BHP17" s="55"/>
      <c r="BHQ17" s="55"/>
      <c r="BHR17" s="55"/>
      <c r="BHS17" s="55"/>
      <c r="BHT17" s="55"/>
      <c r="BHU17" s="55"/>
      <c r="BHV17" s="55"/>
      <c r="BHW17" s="55"/>
      <c r="BHX17" s="55"/>
      <c r="BHY17" s="55"/>
      <c r="BHZ17" s="55"/>
      <c r="BIA17" s="55"/>
      <c r="BIB17" s="55"/>
      <c r="BIC17" s="55"/>
      <c r="BID17" s="55"/>
      <c r="BIE17" s="55"/>
      <c r="BIF17" s="55"/>
      <c r="BIG17" s="55"/>
      <c r="BIH17" s="55"/>
      <c r="BII17" s="55"/>
      <c r="BIJ17" s="55"/>
      <c r="BIK17" s="55"/>
      <c r="BIL17" s="55"/>
      <c r="BIM17" s="55"/>
      <c r="BIN17" s="55"/>
      <c r="BIO17" s="55"/>
      <c r="BIP17" s="55"/>
      <c r="BIQ17" s="55"/>
      <c r="BIR17" s="55"/>
      <c r="BIS17" s="55"/>
      <c r="BIT17" s="55"/>
      <c r="BIU17" s="55"/>
      <c r="BIV17" s="55"/>
      <c r="BIW17" s="55"/>
      <c r="BIX17" s="55"/>
      <c r="BIY17" s="55"/>
      <c r="BIZ17" s="55"/>
      <c r="BJA17" s="55"/>
      <c r="BJB17" s="55"/>
      <c r="BJC17" s="55"/>
      <c r="BJD17" s="55"/>
      <c r="BJE17" s="55"/>
      <c r="BJF17" s="55"/>
      <c r="BJG17" s="55"/>
      <c r="BJH17" s="55"/>
      <c r="BJI17" s="55"/>
      <c r="BJJ17" s="55"/>
      <c r="BJK17" s="55"/>
      <c r="BJL17" s="55"/>
      <c r="BJM17" s="55"/>
      <c r="BJN17" s="55"/>
      <c r="BJO17" s="55"/>
      <c r="BJP17" s="55"/>
      <c r="BJQ17" s="55"/>
      <c r="BJR17" s="55"/>
      <c r="BJS17" s="55"/>
      <c r="BJT17" s="55"/>
      <c r="BJU17" s="55"/>
      <c r="BJV17" s="55"/>
      <c r="BJW17" s="55"/>
      <c r="BJX17" s="55"/>
      <c r="BJY17" s="55"/>
      <c r="BJZ17" s="55"/>
      <c r="BKA17" s="55"/>
      <c r="BKB17" s="55"/>
      <c r="BKC17" s="55"/>
      <c r="BKD17" s="55"/>
      <c r="BKE17" s="55"/>
      <c r="BKF17" s="55"/>
      <c r="BKG17" s="55"/>
      <c r="BKH17" s="55"/>
      <c r="BKI17" s="55"/>
      <c r="BKJ17" s="55"/>
      <c r="BKK17" s="55"/>
      <c r="BKL17" s="55"/>
      <c r="BKM17" s="55"/>
      <c r="BKN17" s="55"/>
      <c r="BKO17" s="55"/>
      <c r="BKP17" s="55"/>
      <c r="BKQ17" s="55"/>
      <c r="BKR17" s="55"/>
      <c r="BKS17" s="55"/>
      <c r="BKT17" s="55"/>
      <c r="BKU17" s="55"/>
      <c r="BKV17" s="55"/>
      <c r="BKW17" s="55"/>
      <c r="BKX17" s="55"/>
      <c r="BKY17" s="55"/>
      <c r="BKZ17" s="55"/>
      <c r="BLA17" s="55"/>
      <c r="BLB17" s="55"/>
      <c r="BLC17" s="55"/>
      <c r="BLD17" s="55"/>
      <c r="BLE17" s="55"/>
      <c r="BLF17" s="55"/>
      <c r="BLG17" s="55"/>
      <c r="BLH17" s="55"/>
      <c r="BLI17" s="55"/>
      <c r="BLJ17" s="55"/>
      <c r="BLK17" s="55"/>
      <c r="BLL17" s="55"/>
      <c r="BLM17" s="55"/>
      <c r="BLN17" s="55"/>
      <c r="BLO17" s="55"/>
      <c r="BLP17" s="55"/>
      <c r="BLQ17" s="55"/>
      <c r="BLR17" s="55"/>
      <c r="BLS17" s="55"/>
      <c r="BLT17" s="55"/>
      <c r="BLU17" s="55"/>
      <c r="BLV17" s="55"/>
      <c r="BLW17" s="55"/>
      <c r="BLX17" s="55"/>
      <c r="BLY17" s="55"/>
      <c r="BLZ17" s="55"/>
      <c r="BMA17" s="55"/>
      <c r="BMB17" s="55"/>
      <c r="BMC17" s="55"/>
      <c r="BMD17" s="55"/>
      <c r="BME17" s="55"/>
      <c r="BMF17" s="55"/>
      <c r="BMG17" s="55"/>
      <c r="BMH17" s="55"/>
      <c r="BMI17" s="55"/>
      <c r="BMJ17" s="55"/>
      <c r="BMK17" s="55"/>
      <c r="BML17" s="55"/>
      <c r="BMM17" s="55"/>
      <c r="BMN17" s="55"/>
      <c r="BMO17" s="55"/>
      <c r="BMP17" s="55"/>
      <c r="BMQ17" s="55"/>
      <c r="BMR17" s="55"/>
      <c r="BMS17" s="55"/>
      <c r="BMT17" s="55"/>
      <c r="BMU17" s="55"/>
      <c r="BMV17" s="55"/>
      <c r="BMW17" s="55"/>
      <c r="BMX17" s="55"/>
      <c r="BMY17" s="55"/>
      <c r="BMZ17" s="55"/>
      <c r="BNA17" s="55"/>
      <c r="BNB17" s="55"/>
      <c r="BNC17" s="55"/>
      <c r="BND17" s="55"/>
      <c r="BNE17" s="55"/>
      <c r="BNF17" s="55"/>
      <c r="BNG17" s="55"/>
      <c r="BNH17" s="55"/>
      <c r="BNI17" s="55"/>
      <c r="BNJ17" s="55"/>
      <c r="BNK17" s="55"/>
      <c r="BNL17" s="55"/>
      <c r="BNM17" s="55"/>
      <c r="BNN17" s="55"/>
      <c r="BNO17" s="55"/>
      <c r="BNP17" s="55"/>
      <c r="BNQ17" s="55"/>
      <c r="BNR17" s="55"/>
      <c r="BNS17" s="55"/>
      <c r="BNT17" s="55"/>
      <c r="BNU17" s="55"/>
      <c r="BNV17" s="55"/>
      <c r="BNW17" s="55"/>
      <c r="BNX17" s="55"/>
      <c r="BNY17" s="55"/>
      <c r="BNZ17" s="55"/>
      <c r="BOA17" s="55"/>
      <c r="BOB17" s="55"/>
      <c r="BOC17" s="55"/>
      <c r="BOD17" s="55"/>
      <c r="BOE17" s="55"/>
      <c r="BOF17" s="55"/>
      <c r="BOG17" s="55"/>
      <c r="BOH17" s="55"/>
      <c r="BOI17" s="55"/>
      <c r="BOJ17" s="55"/>
      <c r="BOK17" s="55"/>
      <c r="BOL17" s="55"/>
      <c r="BOM17" s="55"/>
      <c r="BON17" s="55"/>
      <c r="BOO17" s="55"/>
      <c r="BOP17" s="55"/>
      <c r="BOQ17" s="55"/>
      <c r="BOR17" s="55"/>
      <c r="BOS17" s="55"/>
      <c r="BOT17" s="55"/>
      <c r="BOU17" s="55"/>
      <c r="BOV17" s="55"/>
      <c r="BOW17" s="55"/>
      <c r="BOX17" s="55"/>
      <c r="BOY17" s="55"/>
      <c r="BOZ17" s="55"/>
      <c r="BPA17" s="55"/>
      <c r="BPB17" s="55"/>
      <c r="BPC17" s="55"/>
      <c r="BPD17" s="55"/>
      <c r="BPE17" s="55"/>
      <c r="BPF17" s="55"/>
      <c r="BPG17" s="55"/>
      <c r="BPH17" s="55"/>
      <c r="BPI17" s="55"/>
      <c r="BPJ17" s="55"/>
      <c r="BPK17" s="55"/>
      <c r="BPL17" s="55"/>
      <c r="BPM17" s="55"/>
      <c r="BPN17" s="55"/>
      <c r="BPO17" s="55"/>
      <c r="BPP17" s="55"/>
      <c r="BPQ17" s="55"/>
      <c r="BPR17" s="55"/>
      <c r="BPS17" s="55"/>
      <c r="BPT17" s="55"/>
      <c r="BPU17" s="55"/>
      <c r="BPV17" s="55"/>
      <c r="BPW17" s="55"/>
      <c r="BPX17" s="55"/>
      <c r="BPY17" s="55"/>
      <c r="BPZ17" s="55"/>
      <c r="BQA17" s="55"/>
      <c r="BQB17" s="55"/>
      <c r="BQC17" s="55"/>
      <c r="BQD17" s="55"/>
      <c r="BQE17" s="55"/>
      <c r="BQF17" s="55"/>
      <c r="BQG17" s="55"/>
      <c r="BQH17" s="55"/>
      <c r="BQI17" s="55"/>
      <c r="BQJ17" s="55"/>
      <c r="BQK17" s="55"/>
      <c r="BQL17" s="55"/>
      <c r="BQM17" s="55"/>
      <c r="BQN17" s="55"/>
      <c r="BQO17" s="55"/>
      <c r="BQP17" s="55"/>
      <c r="BQQ17" s="55"/>
      <c r="BQR17" s="55"/>
      <c r="BQS17" s="55"/>
      <c r="BQT17" s="55"/>
      <c r="BQU17" s="55"/>
      <c r="BQV17" s="55"/>
      <c r="BQW17" s="55"/>
      <c r="BQX17" s="55"/>
      <c r="BQY17" s="55"/>
      <c r="BQZ17" s="55"/>
      <c r="BRA17" s="55"/>
      <c r="BRB17" s="55"/>
      <c r="BRC17" s="55"/>
      <c r="BRD17" s="55"/>
      <c r="BRE17" s="55"/>
      <c r="BRF17" s="55"/>
      <c r="BRG17" s="55"/>
      <c r="BRH17" s="55"/>
      <c r="BRI17" s="55"/>
      <c r="BRJ17" s="55"/>
      <c r="BRK17" s="55"/>
      <c r="BRL17" s="55"/>
      <c r="BRM17" s="55"/>
      <c r="BRN17" s="55"/>
      <c r="BRO17" s="55"/>
      <c r="BRP17" s="55"/>
      <c r="BRQ17" s="55"/>
      <c r="BRR17" s="55"/>
      <c r="BRS17" s="55"/>
      <c r="BRT17" s="55"/>
      <c r="BRU17" s="55"/>
      <c r="BRV17" s="55"/>
      <c r="BRW17" s="55"/>
      <c r="BRX17" s="55"/>
      <c r="BRY17" s="55"/>
      <c r="BRZ17" s="55"/>
      <c r="BSA17" s="55"/>
      <c r="BSB17" s="55"/>
      <c r="BSC17" s="55"/>
      <c r="BSD17" s="55"/>
      <c r="BSE17" s="55"/>
      <c r="BSF17" s="55"/>
      <c r="BSG17" s="55"/>
      <c r="BSH17" s="55"/>
      <c r="BSI17" s="55"/>
      <c r="BSJ17" s="55"/>
      <c r="BSK17" s="55"/>
      <c r="BSL17" s="55"/>
      <c r="BSM17" s="55"/>
      <c r="BSN17" s="55"/>
      <c r="BSO17" s="55"/>
      <c r="BSP17" s="55"/>
      <c r="BSQ17" s="55"/>
      <c r="BSR17" s="55"/>
      <c r="BSS17" s="55"/>
      <c r="BST17" s="55"/>
      <c r="BSU17" s="55"/>
      <c r="BSV17" s="55"/>
      <c r="BSW17" s="55"/>
      <c r="BSX17" s="55"/>
      <c r="BSY17" s="55"/>
      <c r="BSZ17" s="55"/>
      <c r="BTA17" s="55"/>
      <c r="BTB17" s="55"/>
      <c r="BTC17" s="55"/>
      <c r="BTD17" s="55"/>
      <c r="BTE17" s="55"/>
      <c r="BTF17" s="55"/>
      <c r="BTG17" s="55"/>
      <c r="BTH17" s="55"/>
      <c r="BTI17" s="55"/>
      <c r="BTJ17" s="55"/>
      <c r="BTK17" s="55"/>
      <c r="BTL17" s="55"/>
      <c r="BTM17" s="55"/>
      <c r="BTN17" s="55"/>
      <c r="BTO17" s="55"/>
      <c r="BTP17" s="55"/>
      <c r="BTQ17" s="55"/>
      <c r="BTR17" s="55"/>
      <c r="BTS17" s="55"/>
      <c r="BTT17" s="55"/>
      <c r="BTU17" s="55"/>
      <c r="BTV17" s="55"/>
      <c r="BTW17" s="55"/>
      <c r="BTX17" s="55"/>
      <c r="BTY17" s="55"/>
      <c r="BTZ17" s="55"/>
      <c r="BUA17" s="55"/>
      <c r="BUB17" s="55"/>
      <c r="BUC17" s="55"/>
      <c r="BUD17" s="55"/>
      <c r="BUE17" s="55"/>
      <c r="BUF17" s="55"/>
      <c r="BUG17" s="55"/>
      <c r="BUH17" s="55"/>
      <c r="BUI17" s="55"/>
      <c r="BUJ17" s="55"/>
      <c r="BUK17" s="55"/>
      <c r="BUL17" s="55"/>
      <c r="BUM17" s="55"/>
      <c r="BUN17" s="55"/>
      <c r="BUO17" s="55"/>
      <c r="BUP17" s="55"/>
      <c r="BUQ17" s="55"/>
      <c r="BUR17" s="55"/>
      <c r="BUS17" s="55"/>
      <c r="BUT17" s="55"/>
      <c r="BUU17" s="55"/>
      <c r="BUV17" s="55"/>
      <c r="BUW17" s="55"/>
      <c r="BUX17" s="55"/>
      <c r="BUY17" s="55"/>
      <c r="BUZ17" s="55"/>
      <c r="BVA17" s="55"/>
      <c r="BVB17" s="55"/>
      <c r="BVC17" s="55"/>
      <c r="BVD17" s="55"/>
      <c r="BVE17" s="55"/>
      <c r="BVF17" s="55"/>
      <c r="BVG17" s="55"/>
      <c r="BVH17" s="55"/>
      <c r="BVI17" s="55"/>
      <c r="BVJ17" s="55"/>
      <c r="BVK17" s="55"/>
      <c r="BVL17" s="55"/>
      <c r="BVM17" s="55"/>
      <c r="BVN17" s="55"/>
    </row>
    <row r="18" spans="1:1938" s="53" customFormat="1" ht="12.6" customHeight="1">
      <c r="A18" s="65"/>
      <c r="B18" s="428">
        <v>10</v>
      </c>
      <c r="C18" s="430" t="s">
        <v>23</v>
      </c>
      <c r="D18" s="186" t="s">
        <v>73</v>
      </c>
      <c r="E18" s="182" t="s">
        <v>24</v>
      </c>
      <c r="F18" s="181" t="s">
        <v>25</v>
      </c>
      <c r="G18" s="55"/>
      <c r="H18" s="55"/>
      <c r="I18" s="58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  <c r="HG18" s="55"/>
      <c r="HH18" s="55"/>
      <c r="HI18" s="55"/>
      <c r="HJ18" s="55"/>
      <c r="HK18" s="55"/>
      <c r="HL18" s="55"/>
      <c r="HM18" s="55"/>
      <c r="HN18" s="55"/>
      <c r="HO18" s="55"/>
      <c r="HP18" s="55"/>
      <c r="HQ18" s="55"/>
      <c r="HR18" s="55"/>
      <c r="HS18" s="55"/>
      <c r="HT18" s="55"/>
      <c r="HU18" s="55"/>
      <c r="HV18" s="55"/>
      <c r="HW18" s="55"/>
      <c r="HX18" s="55"/>
      <c r="HY18" s="55"/>
      <c r="HZ18" s="55"/>
      <c r="IA18" s="55"/>
      <c r="IB18" s="55"/>
      <c r="IC18" s="55"/>
      <c r="ID18" s="55"/>
      <c r="IE18" s="55"/>
      <c r="IF18" s="55"/>
      <c r="IG18" s="55"/>
      <c r="IH18" s="55"/>
      <c r="II18" s="55"/>
      <c r="IJ18" s="55"/>
      <c r="IK18" s="55"/>
      <c r="IL18" s="55"/>
      <c r="IM18" s="55"/>
      <c r="IN18" s="55"/>
      <c r="IO18" s="55"/>
      <c r="IP18" s="55"/>
      <c r="IQ18" s="55"/>
      <c r="IR18" s="55"/>
      <c r="IS18" s="55"/>
      <c r="IT18" s="55"/>
      <c r="IU18" s="55"/>
      <c r="IV18" s="55"/>
      <c r="IW18" s="55"/>
      <c r="IX18" s="55"/>
      <c r="IY18" s="55"/>
      <c r="IZ18" s="55"/>
      <c r="JA18" s="55"/>
      <c r="JB18" s="55"/>
      <c r="JC18" s="55"/>
      <c r="JD18" s="55"/>
      <c r="JE18" s="55"/>
      <c r="JF18" s="55"/>
      <c r="JG18" s="55"/>
      <c r="JH18" s="55"/>
      <c r="JI18" s="55"/>
      <c r="JJ18" s="55"/>
      <c r="JK18" s="55"/>
      <c r="JL18" s="55"/>
      <c r="JM18" s="55"/>
      <c r="JN18" s="55"/>
      <c r="JO18" s="55"/>
      <c r="JP18" s="55"/>
      <c r="JQ18" s="55"/>
      <c r="JR18" s="55"/>
      <c r="JS18" s="55"/>
      <c r="JT18" s="55"/>
      <c r="JU18" s="55"/>
      <c r="JV18" s="55"/>
      <c r="JW18" s="55"/>
      <c r="JX18" s="55"/>
      <c r="JY18" s="55"/>
      <c r="JZ18" s="55"/>
      <c r="KA18" s="55"/>
      <c r="KB18" s="55"/>
      <c r="KC18" s="55"/>
      <c r="KD18" s="55"/>
      <c r="KE18" s="55"/>
      <c r="KF18" s="55"/>
      <c r="KG18" s="55"/>
      <c r="KH18" s="55"/>
      <c r="KI18" s="55"/>
      <c r="KJ18" s="55"/>
      <c r="KK18" s="55"/>
      <c r="KL18" s="55"/>
      <c r="KM18" s="55"/>
      <c r="KN18" s="55"/>
      <c r="KO18" s="55"/>
      <c r="KP18" s="55"/>
      <c r="KQ18" s="55"/>
      <c r="KR18" s="55"/>
      <c r="KS18" s="55"/>
      <c r="KT18" s="55"/>
      <c r="KU18" s="55"/>
      <c r="KV18" s="55"/>
      <c r="KW18" s="55"/>
      <c r="KX18" s="55"/>
      <c r="KY18" s="55"/>
      <c r="KZ18" s="55"/>
      <c r="LA18" s="55"/>
      <c r="LB18" s="55"/>
      <c r="LC18" s="55"/>
      <c r="LD18" s="55"/>
      <c r="LE18" s="55"/>
      <c r="LF18" s="55"/>
      <c r="LG18" s="55"/>
      <c r="LH18" s="55"/>
      <c r="LI18" s="55"/>
      <c r="LJ18" s="55"/>
      <c r="LK18" s="55"/>
      <c r="LL18" s="55"/>
      <c r="LM18" s="55"/>
      <c r="LN18" s="55"/>
      <c r="LO18" s="55"/>
      <c r="LP18" s="55"/>
      <c r="LQ18" s="55"/>
      <c r="LR18" s="55"/>
      <c r="LS18" s="55"/>
      <c r="LT18" s="55"/>
      <c r="LU18" s="55"/>
      <c r="LV18" s="55"/>
      <c r="LW18" s="55"/>
      <c r="LX18" s="55"/>
      <c r="LY18" s="55"/>
      <c r="LZ18" s="55"/>
      <c r="MA18" s="55"/>
      <c r="MB18" s="55"/>
      <c r="MC18" s="55"/>
      <c r="MD18" s="55"/>
      <c r="ME18" s="55"/>
      <c r="MF18" s="55"/>
      <c r="MG18" s="55"/>
      <c r="MH18" s="55"/>
      <c r="MI18" s="55"/>
      <c r="MJ18" s="55"/>
      <c r="MK18" s="55"/>
      <c r="ML18" s="55"/>
      <c r="MM18" s="55"/>
      <c r="MN18" s="55"/>
      <c r="MO18" s="55"/>
      <c r="MP18" s="55"/>
      <c r="MQ18" s="55"/>
      <c r="MR18" s="55"/>
      <c r="MS18" s="55"/>
      <c r="MT18" s="55"/>
      <c r="MU18" s="55"/>
      <c r="MV18" s="55"/>
      <c r="MW18" s="55"/>
      <c r="MX18" s="55"/>
      <c r="MY18" s="55"/>
      <c r="MZ18" s="55"/>
      <c r="NA18" s="55"/>
      <c r="NB18" s="55"/>
      <c r="NC18" s="55"/>
      <c r="ND18" s="55"/>
      <c r="NE18" s="55"/>
      <c r="NF18" s="55"/>
      <c r="NG18" s="55"/>
      <c r="NH18" s="55"/>
      <c r="NI18" s="55"/>
      <c r="NJ18" s="55"/>
      <c r="NK18" s="55"/>
      <c r="NL18" s="55"/>
      <c r="NM18" s="55"/>
      <c r="NN18" s="55"/>
      <c r="NO18" s="55"/>
      <c r="NP18" s="55"/>
      <c r="NQ18" s="55"/>
      <c r="NR18" s="55"/>
      <c r="NS18" s="55"/>
      <c r="NT18" s="55"/>
      <c r="NU18" s="55"/>
      <c r="NV18" s="55"/>
      <c r="NW18" s="55"/>
      <c r="NX18" s="55"/>
      <c r="NY18" s="55"/>
      <c r="NZ18" s="55"/>
      <c r="OA18" s="55"/>
      <c r="OB18" s="55"/>
      <c r="OC18" s="55"/>
      <c r="OD18" s="55"/>
      <c r="OE18" s="55"/>
      <c r="OF18" s="55"/>
      <c r="OG18" s="55"/>
      <c r="OH18" s="55"/>
      <c r="OI18" s="55"/>
      <c r="OJ18" s="55"/>
      <c r="OK18" s="55"/>
      <c r="OL18" s="55"/>
      <c r="OM18" s="55"/>
      <c r="ON18" s="55"/>
      <c r="OO18" s="55"/>
      <c r="OP18" s="55"/>
      <c r="OQ18" s="55"/>
      <c r="OR18" s="55"/>
      <c r="OS18" s="55"/>
      <c r="OT18" s="55"/>
      <c r="OU18" s="55"/>
      <c r="OV18" s="55"/>
      <c r="OW18" s="55"/>
      <c r="OX18" s="55"/>
      <c r="OY18" s="55"/>
      <c r="OZ18" s="55"/>
      <c r="PA18" s="55"/>
      <c r="PB18" s="55"/>
      <c r="PC18" s="55"/>
      <c r="PD18" s="55"/>
      <c r="PE18" s="55"/>
      <c r="PF18" s="55"/>
      <c r="PG18" s="55"/>
      <c r="PH18" s="55"/>
      <c r="PI18" s="55"/>
      <c r="PJ18" s="55"/>
      <c r="PK18" s="55"/>
      <c r="PL18" s="55"/>
      <c r="PM18" s="55"/>
      <c r="PN18" s="55"/>
      <c r="PO18" s="55"/>
      <c r="PP18" s="55"/>
      <c r="PQ18" s="55"/>
      <c r="PR18" s="55"/>
      <c r="PS18" s="55"/>
      <c r="PT18" s="55"/>
      <c r="PU18" s="55"/>
      <c r="PV18" s="55"/>
      <c r="PW18" s="55"/>
      <c r="PX18" s="55"/>
      <c r="PY18" s="55"/>
      <c r="PZ18" s="55"/>
      <c r="QA18" s="55"/>
      <c r="QB18" s="55"/>
      <c r="QC18" s="55"/>
      <c r="QD18" s="55"/>
      <c r="QE18" s="55"/>
      <c r="QF18" s="55"/>
      <c r="QG18" s="55"/>
      <c r="QH18" s="55"/>
      <c r="QI18" s="55"/>
      <c r="QJ18" s="55"/>
      <c r="QK18" s="55"/>
      <c r="QL18" s="55"/>
      <c r="QM18" s="55"/>
      <c r="QN18" s="55"/>
      <c r="QO18" s="55"/>
      <c r="QP18" s="55"/>
      <c r="QQ18" s="55"/>
      <c r="QR18" s="55"/>
      <c r="QS18" s="55"/>
      <c r="QT18" s="55"/>
      <c r="QU18" s="55"/>
      <c r="QV18" s="55"/>
      <c r="QW18" s="55"/>
      <c r="QX18" s="55"/>
      <c r="QY18" s="55"/>
      <c r="QZ18" s="55"/>
      <c r="RA18" s="55"/>
      <c r="RB18" s="55"/>
      <c r="RC18" s="55"/>
      <c r="RD18" s="55"/>
      <c r="RE18" s="55"/>
      <c r="RF18" s="55"/>
      <c r="RG18" s="55"/>
      <c r="RH18" s="55"/>
      <c r="RI18" s="55"/>
      <c r="RJ18" s="55"/>
      <c r="RK18" s="55"/>
      <c r="RL18" s="55"/>
      <c r="RM18" s="55"/>
      <c r="RN18" s="55"/>
      <c r="RO18" s="55"/>
      <c r="RP18" s="55"/>
      <c r="RQ18" s="55"/>
      <c r="RR18" s="55"/>
      <c r="RS18" s="55"/>
      <c r="RT18" s="55"/>
      <c r="RU18" s="55"/>
      <c r="RV18" s="55"/>
      <c r="RW18" s="55"/>
      <c r="RX18" s="55"/>
      <c r="RY18" s="55"/>
      <c r="RZ18" s="55"/>
      <c r="SA18" s="55"/>
      <c r="SB18" s="55"/>
      <c r="SC18" s="55"/>
      <c r="SD18" s="55"/>
      <c r="SE18" s="55"/>
      <c r="SF18" s="55"/>
      <c r="SG18" s="55"/>
      <c r="SH18" s="55"/>
      <c r="SI18" s="55"/>
      <c r="SJ18" s="55"/>
      <c r="SK18" s="55"/>
      <c r="SL18" s="55"/>
      <c r="SM18" s="55"/>
      <c r="SN18" s="55"/>
      <c r="SO18" s="55"/>
      <c r="SP18" s="55"/>
      <c r="SQ18" s="55"/>
      <c r="SR18" s="55"/>
      <c r="SS18" s="55"/>
      <c r="ST18" s="55"/>
      <c r="SU18" s="55"/>
      <c r="SV18" s="55"/>
      <c r="SW18" s="55"/>
      <c r="SX18" s="55"/>
      <c r="SY18" s="55"/>
      <c r="SZ18" s="55"/>
      <c r="TA18" s="55"/>
      <c r="TB18" s="55"/>
      <c r="TC18" s="55"/>
      <c r="TD18" s="55"/>
      <c r="TE18" s="55"/>
      <c r="TF18" s="55"/>
      <c r="TG18" s="55"/>
      <c r="TH18" s="55"/>
      <c r="TI18" s="55"/>
      <c r="TJ18" s="55"/>
      <c r="TK18" s="55"/>
      <c r="TL18" s="55"/>
      <c r="TM18" s="55"/>
      <c r="TN18" s="55"/>
      <c r="TO18" s="55"/>
      <c r="TP18" s="55"/>
      <c r="TQ18" s="55"/>
      <c r="TR18" s="55"/>
      <c r="TS18" s="55"/>
      <c r="TT18" s="55"/>
      <c r="TU18" s="55"/>
      <c r="TV18" s="55"/>
      <c r="TW18" s="55"/>
      <c r="TX18" s="55"/>
      <c r="TY18" s="55"/>
      <c r="TZ18" s="55"/>
      <c r="UA18" s="55"/>
      <c r="UB18" s="55"/>
      <c r="UC18" s="55"/>
      <c r="UD18" s="55"/>
      <c r="UE18" s="55"/>
      <c r="UF18" s="55"/>
      <c r="UG18" s="55"/>
      <c r="UH18" s="55"/>
      <c r="UI18" s="55"/>
      <c r="UJ18" s="55"/>
      <c r="UK18" s="55"/>
      <c r="UL18" s="55"/>
      <c r="UM18" s="55"/>
      <c r="UN18" s="55"/>
      <c r="UO18" s="55"/>
      <c r="UP18" s="55"/>
      <c r="UQ18" s="55"/>
      <c r="UR18" s="55"/>
      <c r="US18" s="55"/>
      <c r="UT18" s="55"/>
      <c r="UU18" s="55"/>
      <c r="UV18" s="55"/>
      <c r="UW18" s="55"/>
      <c r="UX18" s="55"/>
      <c r="UY18" s="55"/>
      <c r="UZ18" s="55"/>
      <c r="VA18" s="55"/>
      <c r="VB18" s="55"/>
      <c r="VC18" s="55"/>
      <c r="VD18" s="55"/>
      <c r="VE18" s="55"/>
      <c r="VF18" s="55"/>
      <c r="VG18" s="55"/>
      <c r="VH18" s="55"/>
      <c r="VI18" s="55"/>
      <c r="VJ18" s="55"/>
      <c r="VK18" s="55"/>
      <c r="VL18" s="55"/>
      <c r="VM18" s="55"/>
      <c r="VN18" s="55"/>
      <c r="VO18" s="55"/>
      <c r="VP18" s="55"/>
      <c r="VQ18" s="55"/>
      <c r="VR18" s="55"/>
      <c r="VS18" s="55"/>
      <c r="VT18" s="55"/>
      <c r="VU18" s="55"/>
      <c r="VV18" s="55"/>
      <c r="VW18" s="55"/>
      <c r="VX18" s="55"/>
      <c r="VY18" s="55"/>
      <c r="VZ18" s="55"/>
      <c r="WA18" s="55"/>
      <c r="WB18" s="55"/>
      <c r="WC18" s="55"/>
      <c r="WD18" s="55"/>
      <c r="WE18" s="55"/>
      <c r="WF18" s="55"/>
      <c r="WG18" s="55"/>
      <c r="WH18" s="55"/>
      <c r="WI18" s="55"/>
      <c r="WJ18" s="55"/>
      <c r="WK18" s="55"/>
      <c r="WL18" s="55"/>
      <c r="WM18" s="55"/>
      <c r="WN18" s="55"/>
      <c r="WO18" s="55"/>
      <c r="WP18" s="55"/>
      <c r="WQ18" s="55"/>
      <c r="WR18" s="55"/>
      <c r="WS18" s="55"/>
      <c r="WT18" s="55"/>
      <c r="WU18" s="55"/>
      <c r="WV18" s="55"/>
      <c r="WW18" s="55"/>
      <c r="WX18" s="55"/>
      <c r="WY18" s="55"/>
      <c r="WZ18" s="55"/>
      <c r="XA18" s="55"/>
      <c r="XB18" s="55"/>
      <c r="XC18" s="55"/>
      <c r="XD18" s="55"/>
      <c r="XE18" s="55"/>
      <c r="XF18" s="55"/>
      <c r="XG18" s="55"/>
      <c r="XH18" s="55"/>
      <c r="XI18" s="55"/>
      <c r="XJ18" s="55"/>
      <c r="XK18" s="55"/>
      <c r="XL18" s="55"/>
      <c r="XM18" s="55"/>
      <c r="XN18" s="55"/>
      <c r="XO18" s="55"/>
      <c r="XP18" s="55"/>
      <c r="XQ18" s="55"/>
      <c r="XR18" s="55"/>
      <c r="XS18" s="55"/>
      <c r="XT18" s="55"/>
      <c r="XU18" s="55"/>
      <c r="XV18" s="55"/>
      <c r="XW18" s="55"/>
      <c r="XX18" s="55"/>
      <c r="XY18" s="55"/>
      <c r="XZ18" s="55"/>
      <c r="YA18" s="55"/>
      <c r="YB18" s="55"/>
      <c r="YC18" s="55"/>
      <c r="YD18" s="55"/>
      <c r="YE18" s="55"/>
      <c r="YF18" s="55"/>
      <c r="YG18" s="55"/>
      <c r="YH18" s="55"/>
      <c r="YI18" s="55"/>
      <c r="YJ18" s="55"/>
      <c r="YK18" s="55"/>
      <c r="YL18" s="55"/>
      <c r="YM18" s="55"/>
      <c r="YN18" s="55"/>
      <c r="YO18" s="55"/>
      <c r="YP18" s="55"/>
      <c r="YQ18" s="55"/>
      <c r="YR18" s="55"/>
      <c r="YS18" s="55"/>
      <c r="YT18" s="55"/>
      <c r="YU18" s="55"/>
      <c r="YV18" s="55"/>
      <c r="YW18" s="55"/>
      <c r="YX18" s="55"/>
      <c r="YY18" s="55"/>
      <c r="YZ18" s="55"/>
      <c r="ZA18" s="55"/>
      <c r="ZB18" s="55"/>
      <c r="ZC18" s="55"/>
      <c r="ZD18" s="55"/>
      <c r="ZE18" s="55"/>
      <c r="ZF18" s="55"/>
      <c r="ZG18" s="55"/>
      <c r="ZH18" s="55"/>
      <c r="ZI18" s="55"/>
      <c r="ZJ18" s="55"/>
      <c r="ZK18" s="55"/>
      <c r="ZL18" s="55"/>
      <c r="ZM18" s="55"/>
      <c r="ZN18" s="55"/>
      <c r="ZO18" s="55"/>
      <c r="ZP18" s="55"/>
      <c r="ZQ18" s="55"/>
      <c r="ZR18" s="55"/>
      <c r="ZS18" s="55"/>
      <c r="ZT18" s="55"/>
      <c r="ZU18" s="55"/>
      <c r="ZV18" s="55"/>
      <c r="ZW18" s="55"/>
      <c r="ZX18" s="55"/>
      <c r="ZY18" s="55"/>
      <c r="ZZ18" s="55"/>
      <c r="AAA18" s="55"/>
      <c r="AAB18" s="55"/>
      <c r="AAC18" s="55"/>
      <c r="AAD18" s="55"/>
      <c r="AAE18" s="55"/>
      <c r="AAF18" s="55"/>
      <c r="AAG18" s="55"/>
      <c r="AAH18" s="55"/>
      <c r="AAI18" s="55"/>
      <c r="AAJ18" s="55"/>
      <c r="AAK18" s="55"/>
      <c r="AAL18" s="55"/>
      <c r="AAM18" s="55"/>
      <c r="AAN18" s="55"/>
      <c r="AAO18" s="55"/>
      <c r="AAP18" s="55"/>
      <c r="AAQ18" s="55"/>
      <c r="AAR18" s="55"/>
      <c r="AAS18" s="55"/>
      <c r="AAT18" s="55"/>
      <c r="AAU18" s="55"/>
      <c r="AAV18" s="55"/>
      <c r="AAW18" s="55"/>
      <c r="AAX18" s="55"/>
      <c r="AAY18" s="55"/>
      <c r="AAZ18" s="55"/>
      <c r="ABA18" s="55"/>
      <c r="ABB18" s="55"/>
      <c r="ABC18" s="55"/>
      <c r="ABD18" s="55"/>
      <c r="ABE18" s="55"/>
      <c r="ABF18" s="55"/>
      <c r="ABG18" s="55"/>
      <c r="ABH18" s="55"/>
      <c r="ABI18" s="55"/>
      <c r="ABJ18" s="55"/>
      <c r="ABK18" s="55"/>
      <c r="ABL18" s="55"/>
      <c r="ABM18" s="55"/>
      <c r="ABN18" s="55"/>
      <c r="ABO18" s="55"/>
      <c r="ABP18" s="55"/>
      <c r="ABQ18" s="55"/>
      <c r="ABR18" s="55"/>
      <c r="ABS18" s="55"/>
      <c r="ABT18" s="55"/>
      <c r="ABU18" s="55"/>
      <c r="ABV18" s="55"/>
      <c r="ABW18" s="55"/>
      <c r="ABX18" s="55"/>
      <c r="ABY18" s="55"/>
      <c r="ABZ18" s="55"/>
      <c r="ACA18" s="55"/>
      <c r="ACB18" s="55"/>
      <c r="ACC18" s="55"/>
      <c r="ACD18" s="55"/>
      <c r="ACE18" s="55"/>
      <c r="ACF18" s="55"/>
      <c r="ACG18" s="55"/>
      <c r="ACH18" s="55"/>
      <c r="ACI18" s="55"/>
      <c r="ACJ18" s="55"/>
      <c r="ACK18" s="55"/>
      <c r="ACL18" s="55"/>
      <c r="ACM18" s="55"/>
      <c r="ACN18" s="55"/>
      <c r="ACO18" s="55"/>
      <c r="ACP18" s="55"/>
      <c r="ACQ18" s="55"/>
      <c r="ACR18" s="55"/>
      <c r="ACS18" s="55"/>
      <c r="ACT18" s="55"/>
      <c r="ACU18" s="55"/>
      <c r="ACV18" s="55"/>
      <c r="ACW18" s="55"/>
      <c r="ACX18" s="55"/>
      <c r="ACY18" s="55"/>
      <c r="ACZ18" s="55"/>
      <c r="ADA18" s="55"/>
      <c r="ADB18" s="55"/>
      <c r="ADC18" s="55"/>
      <c r="ADD18" s="55"/>
      <c r="ADE18" s="55"/>
      <c r="ADF18" s="55"/>
      <c r="ADG18" s="55"/>
      <c r="ADH18" s="55"/>
      <c r="ADI18" s="55"/>
      <c r="ADJ18" s="55"/>
      <c r="ADK18" s="55"/>
      <c r="ADL18" s="55"/>
      <c r="ADM18" s="55"/>
      <c r="ADN18" s="55"/>
      <c r="ADO18" s="55"/>
      <c r="ADP18" s="55"/>
      <c r="ADQ18" s="55"/>
      <c r="ADR18" s="55"/>
      <c r="ADS18" s="55"/>
      <c r="ADT18" s="55"/>
      <c r="ADU18" s="55"/>
      <c r="ADV18" s="55"/>
      <c r="ADW18" s="55"/>
      <c r="ADX18" s="55"/>
      <c r="ADY18" s="55"/>
      <c r="ADZ18" s="55"/>
      <c r="AEA18" s="55"/>
      <c r="AEB18" s="55"/>
      <c r="AEC18" s="55"/>
      <c r="AED18" s="55"/>
      <c r="AEE18" s="55"/>
      <c r="AEF18" s="55"/>
      <c r="AEG18" s="55"/>
      <c r="AEH18" s="55"/>
      <c r="AEI18" s="55"/>
      <c r="AEJ18" s="55"/>
      <c r="AEK18" s="55"/>
      <c r="AEL18" s="55"/>
      <c r="AEM18" s="55"/>
      <c r="AEN18" s="55"/>
      <c r="AEO18" s="55"/>
      <c r="AEP18" s="55"/>
      <c r="AEQ18" s="55"/>
      <c r="AER18" s="55"/>
      <c r="AES18" s="55"/>
      <c r="AET18" s="55"/>
      <c r="AEU18" s="55"/>
      <c r="AEV18" s="55"/>
      <c r="AEW18" s="55"/>
      <c r="AEX18" s="55"/>
      <c r="AEY18" s="55"/>
      <c r="AEZ18" s="55"/>
      <c r="AFA18" s="55"/>
      <c r="AFB18" s="55"/>
      <c r="AFC18" s="55"/>
      <c r="AFD18" s="55"/>
      <c r="AFE18" s="55"/>
      <c r="AFF18" s="55"/>
      <c r="AFG18" s="55"/>
      <c r="AFH18" s="55"/>
      <c r="AFI18" s="55"/>
      <c r="AFJ18" s="55"/>
      <c r="AFK18" s="55"/>
      <c r="AFL18" s="55"/>
      <c r="AFM18" s="55"/>
      <c r="AFN18" s="55"/>
      <c r="AFO18" s="55"/>
      <c r="AFP18" s="55"/>
      <c r="AFQ18" s="55"/>
      <c r="AFR18" s="55"/>
      <c r="AFS18" s="55"/>
      <c r="AFT18" s="55"/>
      <c r="AFU18" s="55"/>
      <c r="AFV18" s="55"/>
      <c r="AFW18" s="55"/>
      <c r="AFX18" s="55"/>
      <c r="AFY18" s="55"/>
      <c r="AFZ18" s="55"/>
      <c r="AGA18" s="55"/>
      <c r="AGB18" s="55"/>
      <c r="AGC18" s="55"/>
      <c r="AGD18" s="55"/>
      <c r="AGE18" s="55"/>
      <c r="AGF18" s="55"/>
      <c r="AGG18" s="55"/>
      <c r="AGH18" s="55"/>
      <c r="AGI18" s="55"/>
      <c r="AGJ18" s="55"/>
      <c r="AGK18" s="55"/>
      <c r="AGL18" s="55"/>
      <c r="AGM18" s="55"/>
      <c r="AGN18" s="55"/>
      <c r="AGO18" s="55"/>
      <c r="AGP18" s="55"/>
      <c r="AGQ18" s="55"/>
      <c r="AGR18" s="55"/>
      <c r="AGS18" s="55"/>
      <c r="AGT18" s="55"/>
      <c r="AGU18" s="55"/>
      <c r="AGV18" s="55"/>
      <c r="AGW18" s="55"/>
      <c r="AGX18" s="55"/>
      <c r="AGY18" s="55"/>
      <c r="AGZ18" s="55"/>
      <c r="AHA18" s="55"/>
      <c r="AHB18" s="55"/>
      <c r="AHC18" s="55"/>
      <c r="AHD18" s="55"/>
      <c r="AHE18" s="55"/>
      <c r="AHF18" s="55"/>
      <c r="AHG18" s="55"/>
      <c r="AHH18" s="55"/>
      <c r="AHI18" s="55"/>
      <c r="AHJ18" s="55"/>
      <c r="AHK18" s="55"/>
      <c r="AHL18" s="55"/>
      <c r="AHM18" s="55"/>
      <c r="AHN18" s="55"/>
      <c r="AHO18" s="55"/>
      <c r="AHP18" s="55"/>
      <c r="AHQ18" s="55"/>
      <c r="AHR18" s="55"/>
      <c r="AHS18" s="55"/>
      <c r="AHT18" s="55"/>
      <c r="AHU18" s="55"/>
      <c r="AHV18" s="55"/>
      <c r="AHW18" s="55"/>
      <c r="AHX18" s="55"/>
      <c r="AHY18" s="55"/>
      <c r="AHZ18" s="55"/>
      <c r="AIA18" s="55"/>
      <c r="AIB18" s="55"/>
      <c r="AIC18" s="55"/>
      <c r="AID18" s="55"/>
      <c r="AIE18" s="55"/>
      <c r="AIF18" s="55"/>
      <c r="AIG18" s="55"/>
      <c r="AIH18" s="55"/>
      <c r="AII18" s="55"/>
      <c r="AIJ18" s="55"/>
      <c r="AIK18" s="55"/>
      <c r="AIL18" s="55"/>
      <c r="AIM18" s="55"/>
      <c r="AIN18" s="55"/>
      <c r="AIO18" s="55"/>
      <c r="AIP18" s="55"/>
      <c r="AIQ18" s="55"/>
      <c r="AIR18" s="55"/>
      <c r="AIS18" s="55"/>
      <c r="AIT18" s="55"/>
      <c r="AIU18" s="55"/>
      <c r="AIV18" s="55"/>
      <c r="AIW18" s="55"/>
      <c r="AIX18" s="55"/>
      <c r="AIY18" s="55"/>
      <c r="AIZ18" s="55"/>
      <c r="AJA18" s="55"/>
      <c r="AJB18" s="55"/>
      <c r="AJC18" s="55"/>
      <c r="AJD18" s="55"/>
      <c r="AJE18" s="55"/>
      <c r="AJF18" s="55"/>
      <c r="AJG18" s="55"/>
      <c r="AJH18" s="55"/>
      <c r="AJI18" s="55"/>
      <c r="AJJ18" s="55"/>
      <c r="AJK18" s="55"/>
      <c r="AJL18" s="55"/>
      <c r="AJM18" s="55"/>
      <c r="AJN18" s="55"/>
      <c r="AJO18" s="55"/>
      <c r="AJP18" s="55"/>
      <c r="AJQ18" s="55"/>
      <c r="AJR18" s="55"/>
      <c r="AJS18" s="55"/>
      <c r="AJT18" s="55"/>
      <c r="AJU18" s="55"/>
      <c r="AJV18" s="55"/>
      <c r="AJW18" s="55"/>
      <c r="AJX18" s="55"/>
      <c r="AJY18" s="55"/>
      <c r="AJZ18" s="55"/>
      <c r="AKA18" s="55"/>
      <c r="AKB18" s="55"/>
      <c r="AKC18" s="55"/>
      <c r="AKD18" s="55"/>
      <c r="AKE18" s="55"/>
      <c r="AKF18" s="55"/>
      <c r="AKG18" s="55"/>
      <c r="AKH18" s="55"/>
      <c r="AKI18" s="55"/>
      <c r="AKJ18" s="55"/>
      <c r="AKK18" s="55"/>
      <c r="AKL18" s="55"/>
      <c r="AKM18" s="55"/>
      <c r="AKN18" s="55"/>
      <c r="AKO18" s="55"/>
      <c r="AKP18" s="55"/>
      <c r="AKQ18" s="55"/>
      <c r="AKR18" s="55"/>
      <c r="AKS18" s="55"/>
      <c r="AKT18" s="55"/>
      <c r="AKU18" s="55"/>
      <c r="AKV18" s="55"/>
      <c r="AKW18" s="55"/>
      <c r="AKX18" s="55"/>
      <c r="AKY18" s="55"/>
      <c r="AKZ18" s="55"/>
      <c r="ALA18" s="55"/>
      <c r="ALB18" s="55"/>
      <c r="ALC18" s="55"/>
      <c r="ALD18" s="55"/>
      <c r="ALE18" s="55"/>
      <c r="ALF18" s="55"/>
      <c r="ALG18" s="55"/>
      <c r="ALH18" s="55"/>
      <c r="ALI18" s="55"/>
      <c r="ALJ18" s="55"/>
      <c r="ALK18" s="55"/>
      <c r="ALL18" s="55"/>
      <c r="ALM18" s="55"/>
      <c r="ALN18" s="55"/>
      <c r="ALO18" s="55"/>
      <c r="ALP18" s="55"/>
      <c r="ALQ18" s="55"/>
      <c r="ALR18" s="55"/>
      <c r="ALS18" s="55"/>
      <c r="ALT18" s="55"/>
      <c r="ALU18" s="55"/>
      <c r="ALV18" s="55"/>
      <c r="ALW18" s="55"/>
      <c r="ALX18" s="55"/>
      <c r="ALY18" s="55"/>
      <c r="ALZ18" s="55"/>
      <c r="AMA18" s="55"/>
      <c r="AMB18" s="55"/>
      <c r="AMC18" s="55"/>
      <c r="AMD18" s="55"/>
      <c r="AME18" s="55"/>
      <c r="AMF18" s="55"/>
      <c r="AMG18" s="55"/>
      <c r="AMH18" s="55"/>
      <c r="AMI18" s="55"/>
      <c r="AMJ18" s="55"/>
      <c r="AMK18" s="55"/>
      <c r="AML18" s="55"/>
      <c r="AMM18" s="55"/>
      <c r="AMN18" s="55"/>
      <c r="AMO18" s="55"/>
      <c r="AMP18" s="55"/>
      <c r="AMQ18" s="55"/>
      <c r="AMR18" s="55"/>
      <c r="AMS18" s="55"/>
      <c r="AMT18" s="55"/>
      <c r="AMU18" s="55"/>
      <c r="AMV18" s="55"/>
      <c r="AMW18" s="55"/>
      <c r="AMX18" s="55"/>
      <c r="AMY18" s="55"/>
      <c r="AMZ18" s="55"/>
      <c r="ANA18" s="55"/>
      <c r="ANB18" s="55"/>
      <c r="ANC18" s="55"/>
      <c r="AND18" s="55"/>
      <c r="ANE18" s="55"/>
      <c r="ANF18" s="55"/>
      <c r="ANG18" s="55"/>
      <c r="ANH18" s="55"/>
      <c r="ANI18" s="55"/>
      <c r="ANJ18" s="55"/>
      <c r="ANK18" s="55"/>
      <c r="ANL18" s="55"/>
      <c r="ANM18" s="55"/>
      <c r="ANN18" s="55"/>
      <c r="ANO18" s="55"/>
      <c r="ANP18" s="55"/>
      <c r="ANQ18" s="55"/>
      <c r="ANR18" s="55"/>
      <c r="ANS18" s="55"/>
      <c r="ANT18" s="55"/>
      <c r="ANU18" s="55"/>
      <c r="ANV18" s="55"/>
      <c r="ANW18" s="55"/>
      <c r="ANX18" s="55"/>
      <c r="ANY18" s="55"/>
      <c r="ANZ18" s="55"/>
      <c r="AOA18" s="55"/>
      <c r="AOB18" s="55"/>
      <c r="AOC18" s="55"/>
      <c r="AOD18" s="55"/>
      <c r="AOE18" s="55"/>
      <c r="AOF18" s="55"/>
      <c r="AOG18" s="55"/>
      <c r="AOH18" s="55"/>
      <c r="AOI18" s="55"/>
      <c r="AOJ18" s="55"/>
      <c r="AOK18" s="55"/>
      <c r="AOL18" s="55"/>
      <c r="AOM18" s="55"/>
      <c r="AON18" s="55"/>
      <c r="AOO18" s="55"/>
      <c r="AOP18" s="55"/>
      <c r="AOQ18" s="55"/>
      <c r="AOR18" s="55"/>
      <c r="AOS18" s="55"/>
      <c r="AOT18" s="55"/>
      <c r="AOU18" s="55"/>
      <c r="AOV18" s="55"/>
      <c r="AOW18" s="55"/>
      <c r="AOX18" s="55"/>
      <c r="AOY18" s="55"/>
      <c r="AOZ18" s="55"/>
      <c r="APA18" s="55"/>
      <c r="APB18" s="55"/>
      <c r="APC18" s="55"/>
      <c r="APD18" s="55"/>
      <c r="APE18" s="55"/>
      <c r="APF18" s="55"/>
      <c r="APG18" s="55"/>
      <c r="APH18" s="55"/>
      <c r="API18" s="55"/>
      <c r="APJ18" s="55"/>
      <c r="APK18" s="55"/>
      <c r="APL18" s="55"/>
      <c r="APM18" s="55"/>
      <c r="APN18" s="55"/>
      <c r="APO18" s="55"/>
      <c r="APP18" s="55"/>
      <c r="APQ18" s="55"/>
      <c r="APR18" s="55"/>
      <c r="APS18" s="55"/>
      <c r="APT18" s="55"/>
      <c r="APU18" s="55"/>
      <c r="APV18" s="55"/>
      <c r="APW18" s="55"/>
      <c r="APX18" s="55"/>
      <c r="APY18" s="55"/>
      <c r="APZ18" s="55"/>
      <c r="AQA18" s="55"/>
      <c r="AQB18" s="55"/>
      <c r="AQC18" s="55"/>
      <c r="AQD18" s="55"/>
      <c r="AQE18" s="55"/>
      <c r="AQF18" s="55"/>
      <c r="AQG18" s="55"/>
      <c r="AQH18" s="55"/>
      <c r="AQI18" s="55"/>
      <c r="AQJ18" s="55"/>
      <c r="AQK18" s="55"/>
      <c r="AQL18" s="55"/>
      <c r="AQM18" s="55"/>
      <c r="AQN18" s="55"/>
      <c r="AQO18" s="55"/>
      <c r="AQP18" s="55"/>
      <c r="AQQ18" s="55"/>
      <c r="AQR18" s="55"/>
      <c r="AQS18" s="55"/>
      <c r="AQT18" s="55"/>
      <c r="AQU18" s="55"/>
      <c r="AQV18" s="55"/>
      <c r="AQW18" s="55"/>
      <c r="AQX18" s="55"/>
      <c r="AQY18" s="55"/>
      <c r="AQZ18" s="55"/>
      <c r="ARA18" s="55"/>
      <c r="ARB18" s="55"/>
      <c r="ARC18" s="55"/>
      <c r="ARD18" s="55"/>
      <c r="ARE18" s="55"/>
      <c r="ARF18" s="55"/>
      <c r="ARG18" s="55"/>
      <c r="ARH18" s="55"/>
      <c r="ARI18" s="55"/>
      <c r="ARJ18" s="55"/>
      <c r="ARK18" s="55"/>
      <c r="ARL18" s="55"/>
      <c r="ARM18" s="55"/>
      <c r="ARN18" s="55"/>
      <c r="ARO18" s="55"/>
      <c r="ARP18" s="55"/>
      <c r="ARQ18" s="55"/>
      <c r="ARR18" s="55"/>
      <c r="ARS18" s="55"/>
      <c r="ART18" s="55"/>
      <c r="ARU18" s="55"/>
      <c r="ARV18" s="55"/>
      <c r="ARW18" s="55"/>
      <c r="ARX18" s="55"/>
      <c r="ARY18" s="55"/>
      <c r="ARZ18" s="55"/>
      <c r="ASA18" s="55"/>
      <c r="ASB18" s="55"/>
      <c r="ASC18" s="55"/>
      <c r="ASD18" s="55"/>
      <c r="ASE18" s="55"/>
      <c r="ASF18" s="55"/>
      <c r="ASG18" s="55"/>
      <c r="ASH18" s="55"/>
      <c r="ASI18" s="55"/>
      <c r="ASJ18" s="55"/>
      <c r="ASK18" s="55"/>
      <c r="ASL18" s="55"/>
      <c r="ASM18" s="55"/>
      <c r="ASN18" s="55"/>
      <c r="ASO18" s="55"/>
      <c r="ASP18" s="55"/>
      <c r="ASQ18" s="55"/>
      <c r="ASR18" s="55"/>
      <c r="ASS18" s="55"/>
      <c r="AST18" s="55"/>
      <c r="ASU18" s="55"/>
      <c r="ASV18" s="55"/>
      <c r="ASW18" s="55"/>
      <c r="ASX18" s="55"/>
      <c r="ASY18" s="55"/>
      <c r="ASZ18" s="55"/>
      <c r="ATA18" s="55"/>
      <c r="ATB18" s="55"/>
      <c r="ATC18" s="55"/>
      <c r="ATD18" s="55"/>
      <c r="ATE18" s="55"/>
      <c r="ATF18" s="55"/>
      <c r="ATG18" s="55"/>
      <c r="ATH18" s="55"/>
      <c r="ATI18" s="55"/>
      <c r="ATJ18" s="55"/>
      <c r="ATK18" s="55"/>
      <c r="ATL18" s="55"/>
      <c r="ATM18" s="55"/>
      <c r="ATN18" s="55"/>
      <c r="ATO18" s="55"/>
      <c r="ATP18" s="55"/>
      <c r="ATQ18" s="55"/>
      <c r="ATR18" s="55"/>
      <c r="ATS18" s="55"/>
      <c r="ATT18" s="55"/>
      <c r="ATU18" s="55"/>
      <c r="ATV18" s="55"/>
      <c r="ATW18" s="55"/>
      <c r="ATX18" s="55"/>
      <c r="ATY18" s="55"/>
      <c r="ATZ18" s="55"/>
      <c r="AUA18" s="55"/>
      <c r="AUB18" s="55"/>
      <c r="AUC18" s="55"/>
      <c r="AUD18" s="55"/>
      <c r="AUE18" s="55"/>
      <c r="AUF18" s="55"/>
      <c r="AUG18" s="55"/>
      <c r="AUH18" s="55"/>
      <c r="AUI18" s="55"/>
      <c r="AUJ18" s="55"/>
      <c r="AUK18" s="55"/>
      <c r="AUL18" s="55"/>
      <c r="AUM18" s="55"/>
      <c r="AUN18" s="55"/>
      <c r="AUO18" s="55"/>
      <c r="AUP18" s="55"/>
      <c r="AUQ18" s="55"/>
      <c r="AUR18" s="55"/>
      <c r="AUS18" s="55"/>
      <c r="AUT18" s="55"/>
      <c r="AUU18" s="55"/>
      <c r="AUV18" s="55"/>
      <c r="AUW18" s="55"/>
      <c r="AUX18" s="55"/>
      <c r="AUY18" s="55"/>
      <c r="AUZ18" s="55"/>
      <c r="AVA18" s="55"/>
      <c r="AVB18" s="55"/>
      <c r="AVC18" s="55"/>
      <c r="AVD18" s="55"/>
      <c r="AVE18" s="55"/>
      <c r="AVF18" s="55"/>
      <c r="AVG18" s="55"/>
      <c r="AVH18" s="55"/>
      <c r="AVI18" s="55"/>
      <c r="AVJ18" s="55"/>
      <c r="AVK18" s="55"/>
      <c r="AVL18" s="55"/>
      <c r="AVM18" s="55"/>
      <c r="AVN18" s="55"/>
      <c r="AVO18" s="55"/>
      <c r="AVP18" s="55"/>
      <c r="AVQ18" s="55"/>
      <c r="AVR18" s="55"/>
      <c r="AVS18" s="55"/>
      <c r="AVT18" s="55"/>
      <c r="AVU18" s="55"/>
      <c r="AVV18" s="55"/>
      <c r="AVW18" s="55"/>
      <c r="AVX18" s="55"/>
      <c r="AVY18" s="55"/>
      <c r="AVZ18" s="55"/>
      <c r="AWA18" s="55"/>
      <c r="AWB18" s="55"/>
      <c r="AWC18" s="55"/>
      <c r="AWD18" s="55"/>
      <c r="AWE18" s="55"/>
      <c r="AWF18" s="55"/>
      <c r="AWG18" s="55"/>
      <c r="AWH18" s="55"/>
      <c r="AWI18" s="55"/>
      <c r="AWJ18" s="55"/>
      <c r="AWK18" s="55"/>
      <c r="AWL18" s="55"/>
      <c r="AWM18" s="55"/>
      <c r="AWN18" s="55"/>
      <c r="AWO18" s="55"/>
      <c r="AWP18" s="55"/>
      <c r="AWQ18" s="55"/>
      <c r="AWR18" s="55"/>
      <c r="AWS18" s="55"/>
      <c r="AWT18" s="55"/>
      <c r="AWU18" s="55"/>
      <c r="AWV18" s="55"/>
      <c r="AWW18" s="55"/>
      <c r="AWX18" s="55"/>
      <c r="AWY18" s="55"/>
      <c r="AWZ18" s="55"/>
      <c r="AXA18" s="55"/>
      <c r="AXB18" s="55"/>
      <c r="AXC18" s="55"/>
      <c r="AXD18" s="55"/>
      <c r="AXE18" s="55"/>
      <c r="AXF18" s="55"/>
      <c r="AXG18" s="55"/>
      <c r="AXH18" s="55"/>
      <c r="AXI18" s="55"/>
      <c r="AXJ18" s="55"/>
      <c r="AXK18" s="55"/>
      <c r="AXL18" s="55"/>
      <c r="AXM18" s="55"/>
      <c r="AXN18" s="55"/>
      <c r="AXO18" s="55"/>
      <c r="AXP18" s="55"/>
      <c r="AXQ18" s="55"/>
      <c r="AXR18" s="55"/>
      <c r="AXS18" s="55"/>
      <c r="AXT18" s="55"/>
      <c r="AXU18" s="55"/>
      <c r="AXV18" s="55"/>
      <c r="AXW18" s="55"/>
      <c r="AXX18" s="55"/>
      <c r="AXY18" s="55"/>
      <c r="AXZ18" s="55"/>
      <c r="AYA18" s="55"/>
      <c r="AYB18" s="55"/>
      <c r="AYC18" s="55"/>
      <c r="AYD18" s="55"/>
      <c r="AYE18" s="55"/>
      <c r="AYF18" s="55"/>
      <c r="AYG18" s="55"/>
      <c r="AYH18" s="55"/>
      <c r="AYI18" s="55"/>
      <c r="AYJ18" s="55"/>
      <c r="AYK18" s="55"/>
      <c r="AYL18" s="55"/>
      <c r="AYM18" s="55"/>
      <c r="AYN18" s="55"/>
      <c r="AYO18" s="55"/>
      <c r="AYP18" s="55"/>
      <c r="AYQ18" s="55"/>
      <c r="AYR18" s="55"/>
      <c r="AYS18" s="55"/>
      <c r="AYT18" s="55"/>
      <c r="AYU18" s="55"/>
      <c r="AYV18" s="55"/>
      <c r="AYW18" s="55"/>
      <c r="AYX18" s="55"/>
      <c r="AYY18" s="55"/>
      <c r="AYZ18" s="55"/>
      <c r="AZA18" s="55"/>
      <c r="AZB18" s="55"/>
      <c r="AZC18" s="55"/>
      <c r="AZD18" s="55"/>
      <c r="AZE18" s="55"/>
      <c r="AZF18" s="55"/>
      <c r="AZG18" s="55"/>
      <c r="AZH18" s="55"/>
      <c r="AZI18" s="55"/>
      <c r="AZJ18" s="55"/>
      <c r="AZK18" s="55"/>
      <c r="AZL18" s="55"/>
      <c r="AZM18" s="55"/>
      <c r="AZN18" s="55"/>
      <c r="AZO18" s="55"/>
      <c r="AZP18" s="55"/>
      <c r="AZQ18" s="55"/>
      <c r="AZR18" s="55"/>
      <c r="AZS18" s="55"/>
      <c r="AZT18" s="55"/>
      <c r="AZU18" s="55"/>
      <c r="AZV18" s="55"/>
      <c r="AZW18" s="55"/>
      <c r="AZX18" s="55"/>
      <c r="AZY18" s="55"/>
      <c r="AZZ18" s="55"/>
      <c r="BAA18" s="55"/>
      <c r="BAB18" s="55"/>
      <c r="BAC18" s="55"/>
      <c r="BAD18" s="55"/>
      <c r="BAE18" s="55"/>
      <c r="BAF18" s="55"/>
      <c r="BAG18" s="55"/>
      <c r="BAH18" s="55"/>
      <c r="BAI18" s="55"/>
      <c r="BAJ18" s="55"/>
      <c r="BAK18" s="55"/>
      <c r="BAL18" s="55"/>
      <c r="BAM18" s="55"/>
      <c r="BAN18" s="55"/>
      <c r="BAO18" s="55"/>
      <c r="BAP18" s="55"/>
      <c r="BAQ18" s="55"/>
      <c r="BAR18" s="55"/>
      <c r="BAS18" s="55"/>
      <c r="BAT18" s="55"/>
      <c r="BAU18" s="55"/>
      <c r="BAV18" s="55"/>
      <c r="BAW18" s="55"/>
      <c r="BAX18" s="55"/>
      <c r="BAY18" s="55"/>
      <c r="BAZ18" s="55"/>
      <c r="BBA18" s="55"/>
      <c r="BBB18" s="55"/>
      <c r="BBC18" s="55"/>
      <c r="BBD18" s="55"/>
      <c r="BBE18" s="55"/>
      <c r="BBF18" s="55"/>
      <c r="BBG18" s="55"/>
      <c r="BBH18" s="55"/>
      <c r="BBI18" s="55"/>
      <c r="BBJ18" s="55"/>
      <c r="BBK18" s="55"/>
      <c r="BBL18" s="55"/>
      <c r="BBM18" s="55"/>
      <c r="BBN18" s="55"/>
      <c r="BBO18" s="55"/>
      <c r="BBP18" s="55"/>
      <c r="BBQ18" s="55"/>
      <c r="BBR18" s="55"/>
      <c r="BBS18" s="55"/>
      <c r="BBT18" s="55"/>
      <c r="BBU18" s="55"/>
      <c r="BBV18" s="55"/>
      <c r="BBW18" s="55"/>
      <c r="BBX18" s="55"/>
      <c r="BBY18" s="55"/>
      <c r="BBZ18" s="55"/>
      <c r="BCA18" s="55"/>
      <c r="BCB18" s="55"/>
      <c r="BCC18" s="55"/>
      <c r="BCD18" s="55"/>
      <c r="BCE18" s="55"/>
      <c r="BCF18" s="55"/>
      <c r="BCG18" s="55"/>
      <c r="BCH18" s="55"/>
      <c r="BCI18" s="55"/>
      <c r="BCJ18" s="55"/>
      <c r="BCK18" s="55"/>
      <c r="BCL18" s="55"/>
      <c r="BCM18" s="55"/>
      <c r="BCN18" s="55"/>
      <c r="BCO18" s="55"/>
      <c r="BCP18" s="55"/>
      <c r="BCQ18" s="55"/>
      <c r="BCR18" s="55"/>
      <c r="BCS18" s="55"/>
      <c r="BCT18" s="55"/>
      <c r="BCU18" s="55"/>
      <c r="BCV18" s="55"/>
      <c r="BCW18" s="55"/>
      <c r="BCX18" s="55"/>
      <c r="BCY18" s="55"/>
      <c r="BCZ18" s="55"/>
      <c r="BDA18" s="55"/>
      <c r="BDB18" s="55"/>
      <c r="BDC18" s="55"/>
      <c r="BDD18" s="55"/>
      <c r="BDE18" s="55"/>
      <c r="BDF18" s="55"/>
      <c r="BDG18" s="55"/>
      <c r="BDH18" s="55"/>
      <c r="BDI18" s="55"/>
      <c r="BDJ18" s="55"/>
      <c r="BDK18" s="55"/>
      <c r="BDL18" s="55"/>
      <c r="BDM18" s="55"/>
      <c r="BDN18" s="55"/>
      <c r="BDO18" s="55"/>
      <c r="BDP18" s="55"/>
      <c r="BDQ18" s="55"/>
      <c r="BDR18" s="55"/>
      <c r="BDS18" s="55"/>
      <c r="BDT18" s="55"/>
      <c r="BDU18" s="55"/>
      <c r="BDV18" s="55"/>
      <c r="BDW18" s="55"/>
      <c r="BDX18" s="55"/>
      <c r="BDY18" s="55"/>
      <c r="BDZ18" s="55"/>
      <c r="BEA18" s="55"/>
      <c r="BEB18" s="55"/>
      <c r="BEC18" s="55"/>
      <c r="BED18" s="55"/>
      <c r="BEE18" s="55"/>
      <c r="BEF18" s="55"/>
      <c r="BEG18" s="55"/>
      <c r="BEH18" s="55"/>
      <c r="BEI18" s="55"/>
      <c r="BEJ18" s="55"/>
      <c r="BEK18" s="55"/>
      <c r="BEL18" s="55"/>
      <c r="BEM18" s="55"/>
      <c r="BEN18" s="55"/>
      <c r="BEO18" s="55"/>
      <c r="BEP18" s="55"/>
      <c r="BEQ18" s="55"/>
      <c r="BER18" s="55"/>
      <c r="BES18" s="55"/>
      <c r="BET18" s="55"/>
      <c r="BEU18" s="55"/>
      <c r="BEV18" s="55"/>
      <c r="BEW18" s="55"/>
      <c r="BEX18" s="55"/>
      <c r="BEY18" s="55"/>
      <c r="BEZ18" s="55"/>
      <c r="BFA18" s="55"/>
      <c r="BFB18" s="55"/>
      <c r="BFC18" s="55"/>
      <c r="BFD18" s="55"/>
      <c r="BFE18" s="55"/>
      <c r="BFF18" s="55"/>
      <c r="BFG18" s="55"/>
      <c r="BFH18" s="55"/>
      <c r="BFI18" s="55"/>
      <c r="BFJ18" s="55"/>
      <c r="BFK18" s="55"/>
      <c r="BFL18" s="55"/>
      <c r="BFM18" s="55"/>
      <c r="BFN18" s="55"/>
      <c r="BFO18" s="55"/>
      <c r="BFP18" s="55"/>
      <c r="BFQ18" s="55"/>
      <c r="BFR18" s="55"/>
      <c r="BFS18" s="55"/>
      <c r="BFT18" s="55"/>
      <c r="BFU18" s="55"/>
      <c r="BFV18" s="55"/>
      <c r="BFW18" s="55"/>
      <c r="BFX18" s="55"/>
      <c r="BFY18" s="55"/>
      <c r="BFZ18" s="55"/>
      <c r="BGA18" s="55"/>
      <c r="BGB18" s="55"/>
      <c r="BGC18" s="55"/>
      <c r="BGD18" s="55"/>
      <c r="BGE18" s="55"/>
      <c r="BGF18" s="55"/>
      <c r="BGG18" s="55"/>
      <c r="BGH18" s="55"/>
      <c r="BGI18" s="55"/>
      <c r="BGJ18" s="55"/>
      <c r="BGK18" s="55"/>
      <c r="BGL18" s="55"/>
      <c r="BGM18" s="55"/>
      <c r="BGN18" s="55"/>
      <c r="BGO18" s="55"/>
      <c r="BGP18" s="55"/>
      <c r="BGQ18" s="55"/>
      <c r="BGR18" s="55"/>
      <c r="BGS18" s="55"/>
      <c r="BGT18" s="55"/>
      <c r="BGU18" s="55"/>
      <c r="BGV18" s="55"/>
      <c r="BGW18" s="55"/>
      <c r="BGX18" s="55"/>
      <c r="BGY18" s="55"/>
      <c r="BGZ18" s="55"/>
      <c r="BHA18" s="55"/>
      <c r="BHB18" s="55"/>
      <c r="BHC18" s="55"/>
      <c r="BHD18" s="55"/>
      <c r="BHE18" s="55"/>
      <c r="BHF18" s="55"/>
      <c r="BHG18" s="55"/>
      <c r="BHH18" s="55"/>
      <c r="BHI18" s="55"/>
      <c r="BHJ18" s="55"/>
      <c r="BHK18" s="55"/>
      <c r="BHL18" s="55"/>
      <c r="BHM18" s="55"/>
      <c r="BHN18" s="55"/>
      <c r="BHO18" s="55"/>
      <c r="BHP18" s="55"/>
      <c r="BHQ18" s="55"/>
      <c r="BHR18" s="55"/>
      <c r="BHS18" s="55"/>
      <c r="BHT18" s="55"/>
      <c r="BHU18" s="55"/>
      <c r="BHV18" s="55"/>
      <c r="BHW18" s="55"/>
      <c r="BHX18" s="55"/>
      <c r="BHY18" s="55"/>
      <c r="BHZ18" s="55"/>
      <c r="BIA18" s="55"/>
      <c r="BIB18" s="55"/>
      <c r="BIC18" s="55"/>
      <c r="BID18" s="55"/>
      <c r="BIE18" s="55"/>
      <c r="BIF18" s="55"/>
      <c r="BIG18" s="55"/>
      <c r="BIH18" s="55"/>
      <c r="BII18" s="55"/>
      <c r="BIJ18" s="55"/>
      <c r="BIK18" s="55"/>
      <c r="BIL18" s="55"/>
      <c r="BIM18" s="55"/>
      <c r="BIN18" s="55"/>
      <c r="BIO18" s="55"/>
      <c r="BIP18" s="55"/>
      <c r="BIQ18" s="55"/>
      <c r="BIR18" s="55"/>
      <c r="BIS18" s="55"/>
      <c r="BIT18" s="55"/>
      <c r="BIU18" s="55"/>
      <c r="BIV18" s="55"/>
      <c r="BIW18" s="55"/>
      <c r="BIX18" s="55"/>
      <c r="BIY18" s="55"/>
      <c r="BIZ18" s="55"/>
      <c r="BJA18" s="55"/>
      <c r="BJB18" s="55"/>
      <c r="BJC18" s="55"/>
      <c r="BJD18" s="55"/>
      <c r="BJE18" s="55"/>
      <c r="BJF18" s="55"/>
      <c r="BJG18" s="55"/>
      <c r="BJH18" s="55"/>
      <c r="BJI18" s="55"/>
      <c r="BJJ18" s="55"/>
      <c r="BJK18" s="55"/>
      <c r="BJL18" s="55"/>
      <c r="BJM18" s="55"/>
      <c r="BJN18" s="55"/>
      <c r="BJO18" s="55"/>
      <c r="BJP18" s="55"/>
      <c r="BJQ18" s="55"/>
      <c r="BJR18" s="55"/>
      <c r="BJS18" s="55"/>
      <c r="BJT18" s="55"/>
      <c r="BJU18" s="55"/>
      <c r="BJV18" s="55"/>
      <c r="BJW18" s="55"/>
      <c r="BJX18" s="55"/>
      <c r="BJY18" s="55"/>
      <c r="BJZ18" s="55"/>
      <c r="BKA18" s="55"/>
      <c r="BKB18" s="55"/>
      <c r="BKC18" s="55"/>
      <c r="BKD18" s="55"/>
      <c r="BKE18" s="55"/>
      <c r="BKF18" s="55"/>
      <c r="BKG18" s="55"/>
      <c r="BKH18" s="55"/>
      <c r="BKI18" s="55"/>
      <c r="BKJ18" s="55"/>
      <c r="BKK18" s="55"/>
      <c r="BKL18" s="55"/>
      <c r="BKM18" s="55"/>
      <c r="BKN18" s="55"/>
      <c r="BKO18" s="55"/>
      <c r="BKP18" s="55"/>
      <c r="BKQ18" s="55"/>
      <c r="BKR18" s="55"/>
      <c r="BKS18" s="55"/>
      <c r="BKT18" s="55"/>
      <c r="BKU18" s="55"/>
      <c r="BKV18" s="55"/>
      <c r="BKW18" s="55"/>
      <c r="BKX18" s="55"/>
      <c r="BKY18" s="55"/>
      <c r="BKZ18" s="55"/>
      <c r="BLA18" s="55"/>
      <c r="BLB18" s="55"/>
      <c r="BLC18" s="55"/>
      <c r="BLD18" s="55"/>
      <c r="BLE18" s="55"/>
      <c r="BLF18" s="55"/>
      <c r="BLG18" s="55"/>
      <c r="BLH18" s="55"/>
      <c r="BLI18" s="55"/>
      <c r="BLJ18" s="55"/>
      <c r="BLK18" s="55"/>
      <c r="BLL18" s="55"/>
      <c r="BLM18" s="55"/>
      <c r="BLN18" s="55"/>
      <c r="BLO18" s="55"/>
      <c r="BLP18" s="55"/>
      <c r="BLQ18" s="55"/>
      <c r="BLR18" s="55"/>
      <c r="BLS18" s="55"/>
      <c r="BLT18" s="55"/>
      <c r="BLU18" s="55"/>
      <c r="BLV18" s="55"/>
      <c r="BLW18" s="55"/>
      <c r="BLX18" s="55"/>
      <c r="BLY18" s="55"/>
      <c r="BLZ18" s="55"/>
      <c r="BMA18" s="55"/>
      <c r="BMB18" s="55"/>
      <c r="BMC18" s="55"/>
      <c r="BMD18" s="55"/>
      <c r="BME18" s="55"/>
      <c r="BMF18" s="55"/>
      <c r="BMG18" s="55"/>
      <c r="BMH18" s="55"/>
      <c r="BMI18" s="55"/>
      <c r="BMJ18" s="55"/>
      <c r="BMK18" s="55"/>
      <c r="BML18" s="55"/>
      <c r="BMM18" s="55"/>
      <c r="BMN18" s="55"/>
      <c r="BMO18" s="55"/>
      <c r="BMP18" s="55"/>
      <c r="BMQ18" s="55"/>
      <c r="BMR18" s="55"/>
      <c r="BMS18" s="55"/>
      <c r="BMT18" s="55"/>
      <c r="BMU18" s="55"/>
      <c r="BMV18" s="55"/>
      <c r="BMW18" s="55"/>
      <c r="BMX18" s="55"/>
      <c r="BMY18" s="55"/>
      <c r="BMZ18" s="55"/>
      <c r="BNA18" s="55"/>
      <c r="BNB18" s="55"/>
      <c r="BNC18" s="55"/>
      <c r="BND18" s="55"/>
      <c r="BNE18" s="55"/>
      <c r="BNF18" s="55"/>
      <c r="BNG18" s="55"/>
      <c r="BNH18" s="55"/>
      <c r="BNI18" s="55"/>
      <c r="BNJ18" s="55"/>
      <c r="BNK18" s="55"/>
      <c r="BNL18" s="55"/>
      <c r="BNM18" s="55"/>
      <c r="BNN18" s="55"/>
      <c r="BNO18" s="55"/>
      <c r="BNP18" s="55"/>
      <c r="BNQ18" s="55"/>
      <c r="BNR18" s="55"/>
      <c r="BNS18" s="55"/>
      <c r="BNT18" s="55"/>
      <c r="BNU18" s="55"/>
      <c r="BNV18" s="55"/>
      <c r="BNW18" s="55"/>
      <c r="BNX18" s="55"/>
      <c r="BNY18" s="55"/>
      <c r="BNZ18" s="55"/>
      <c r="BOA18" s="55"/>
      <c r="BOB18" s="55"/>
      <c r="BOC18" s="55"/>
      <c r="BOD18" s="55"/>
      <c r="BOE18" s="55"/>
      <c r="BOF18" s="55"/>
      <c r="BOG18" s="55"/>
      <c r="BOH18" s="55"/>
      <c r="BOI18" s="55"/>
      <c r="BOJ18" s="55"/>
      <c r="BOK18" s="55"/>
      <c r="BOL18" s="55"/>
      <c r="BOM18" s="55"/>
      <c r="BON18" s="55"/>
      <c r="BOO18" s="55"/>
      <c r="BOP18" s="55"/>
      <c r="BOQ18" s="55"/>
      <c r="BOR18" s="55"/>
      <c r="BOS18" s="55"/>
      <c r="BOT18" s="55"/>
      <c r="BOU18" s="55"/>
      <c r="BOV18" s="55"/>
      <c r="BOW18" s="55"/>
      <c r="BOX18" s="55"/>
      <c r="BOY18" s="55"/>
      <c r="BOZ18" s="55"/>
      <c r="BPA18" s="55"/>
      <c r="BPB18" s="55"/>
      <c r="BPC18" s="55"/>
      <c r="BPD18" s="55"/>
      <c r="BPE18" s="55"/>
      <c r="BPF18" s="55"/>
      <c r="BPG18" s="55"/>
      <c r="BPH18" s="55"/>
      <c r="BPI18" s="55"/>
      <c r="BPJ18" s="55"/>
      <c r="BPK18" s="55"/>
      <c r="BPL18" s="55"/>
      <c r="BPM18" s="55"/>
      <c r="BPN18" s="55"/>
      <c r="BPO18" s="55"/>
      <c r="BPP18" s="55"/>
      <c r="BPQ18" s="55"/>
      <c r="BPR18" s="55"/>
      <c r="BPS18" s="55"/>
      <c r="BPT18" s="55"/>
      <c r="BPU18" s="55"/>
      <c r="BPV18" s="55"/>
      <c r="BPW18" s="55"/>
      <c r="BPX18" s="55"/>
      <c r="BPY18" s="55"/>
      <c r="BPZ18" s="55"/>
      <c r="BQA18" s="55"/>
      <c r="BQB18" s="55"/>
      <c r="BQC18" s="55"/>
      <c r="BQD18" s="55"/>
      <c r="BQE18" s="55"/>
      <c r="BQF18" s="55"/>
      <c r="BQG18" s="55"/>
      <c r="BQH18" s="55"/>
      <c r="BQI18" s="55"/>
      <c r="BQJ18" s="55"/>
      <c r="BQK18" s="55"/>
      <c r="BQL18" s="55"/>
      <c r="BQM18" s="55"/>
      <c r="BQN18" s="55"/>
      <c r="BQO18" s="55"/>
      <c r="BQP18" s="55"/>
      <c r="BQQ18" s="55"/>
      <c r="BQR18" s="55"/>
      <c r="BQS18" s="55"/>
      <c r="BQT18" s="55"/>
      <c r="BQU18" s="55"/>
      <c r="BQV18" s="55"/>
      <c r="BQW18" s="55"/>
      <c r="BQX18" s="55"/>
      <c r="BQY18" s="55"/>
      <c r="BQZ18" s="55"/>
      <c r="BRA18" s="55"/>
      <c r="BRB18" s="55"/>
      <c r="BRC18" s="55"/>
      <c r="BRD18" s="55"/>
      <c r="BRE18" s="55"/>
      <c r="BRF18" s="55"/>
      <c r="BRG18" s="55"/>
      <c r="BRH18" s="55"/>
      <c r="BRI18" s="55"/>
      <c r="BRJ18" s="55"/>
      <c r="BRK18" s="55"/>
      <c r="BRL18" s="55"/>
      <c r="BRM18" s="55"/>
      <c r="BRN18" s="55"/>
      <c r="BRO18" s="55"/>
      <c r="BRP18" s="55"/>
      <c r="BRQ18" s="55"/>
      <c r="BRR18" s="55"/>
      <c r="BRS18" s="55"/>
      <c r="BRT18" s="55"/>
      <c r="BRU18" s="55"/>
      <c r="BRV18" s="55"/>
      <c r="BRW18" s="55"/>
      <c r="BRX18" s="55"/>
      <c r="BRY18" s="55"/>
      <c r="BRZ18" s="55"/>
      <c r="BSA18" s="55"/>
      <c r="BSB18" s="55"/>
      <c r="BSC18" s="55"/>
      <c r="BSD18" s="55"/>
      <c r="BSE18" s="55"/>
      <c r="BSF18" s="55"/>
      <c r="BSG18" s="55"/>
      <c r="BSH18" s="55"/>
      <c r="BSI18" s="55"/>
      <c r="BSJ18" s="55"/>
      <c r="BSK18" s="55"/>
      <c r="BSL18" s="55"/>
      <c r="BSM18" s="55"/>
      <c r="BSN18" s="55"/>
      <c r="BSO18" s="55"/>
      <c r="BSP18" s="55"/>
      <c r="BSQ18" s="55"/>
      <c r="BSR18" s="55"/>
      <c r="BSS18" s="55"/>
      <c r="BST18" s="55"/>
      <c r="BSU18" s="55"/>
      <c r="BSV18" s="55"/>
      <c r="BSW18" s="55"/>
      <c r="BSX18" s="55"/>
      <c r="BSY18" s="55"/>
      <c r="BSZ18" s="55"/>
      <c r="BTA18" s="55"/>
      <c r="BTB18" s="55"/>
      <c r="BTC18" s="55"/>
      <c r="BTD18" s="55"/>
      <c r="BTE18" s="55"/>
      <c r="BTF18" s="55"/>
      <c r="BTG18" s="55"/>
      <c r="BTH18" s="55"/>
      <c r="BTI18" s="55"/>
      <c r="BTJ18" s="55"/>
      <c r="BTK18" s="55"/>
      <c r="BTL18" s="55"/>
      <c r="BTM18" s="55"/>
      <c r="BTN18" s="55"/>
      <c r="BTO18" s="55"/>
      <c r="BTP18" s="55"/>
      <c r="BTQ18" s="55"/>
      <c r="BTR18" s="55"/>
      <c r="BTS18" s="55"/>
      <c r="BTT18" s="55"/>
      <c r="BTU18" s="55"/>
      <c r="BTV18" s="55"/>
      <c r="BTW18" s="55"/>
      <c r="BTX18" s="55"/>
      <c r="BTY18" s="55"/>
      <c r="BTZ18" s="55"/>
      <c r="BUA18" s="55"/>
      <c r="BUB18" s="55"/>
      <c r="BUC18" s="55"/>
      <c r="BUD18" s="55"/>
      <c r="BUE18" s="55"/>
      <c r="BUF18" s="55"/>
      <c r="BUG18" s="55"/>
      <c r="BUH18" s="55"/>
      <c r="BUI18" s="55"/>
      <c r="BUJ18" s="55"/>
      <c r="BUK18" s="55"/>
      <c r="BUL18" s="55"/>
      <c r="BUM18" s="55"/>
      <c r="BUN18" s="55"/>
      <c r="BUO18" s="55"/>
      <c r="BUP18" s="55"/>
      <c r="BUQ18" s="55"/>
      <c r="BUR18" s="55"/>
      <c r="BUS18" s="55"/>
      <c r="BUT18" s="55"/>
      <c r="BUU18" s="55"/>
      <c r="BUV18" s="55"/>
      <c r="BUW18" s="55"/>
      <c r="BUX18" s="55"/>
      <c r="BUY18" s="55"/>
      <c r="BUZ18" s="55"/>
      <c r="BVA18" s="55"/>
      <c r="BVB18" s="55"/>
      <c r="BVC18" s="55"/>
      <c r="BVD18" s="55"/>
      <c r="BVE18" s="55"/>
      <c r="BVF18" s="55"/>
      <c r="BVG18" s="55"/>
      <c r="BVH18" s="55"/>
      <c r="BVI18" s="55"/>
      <c r="BVJ18" s="55"/>
      <c r="BVK18" s="55"/>
      <c r="BVL18" s="55"/>
      <c r="BVM18" s="55"/>
      <c r="BVN18" s="55"/>
    </row>
    <row r="19" spans="1:1938" s="57" customFormat="1" ht="12.6" customHeight="1">
      <c r="A19" s="65"/>
      <c r="B19" s="428"/>
      <c r="C19" s="430"/>
      <c r="D19" s="186"/>
      <c r="E19" s="182" t="s">
        <v>75</v>
      </c>
      <c r="F19" s="181" t="s">
        <v>25</v>
      </c>
      <c r="G19" s="55"/>
      <c r="H19" s="55"/>
      <c r="I19" s="58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  <c r="IG19" s="55"/>
      <c r="IH19" s="55"/>
      <c r="II19" s="55"/>
      <c r="IJ19" s="55"/>
      <c r="IK19" s="55"/>
      <c r="IL19" s="55"/>
      <c r="IM19" s="55"/>
      <c r="IN19" s="55"/>
      <c r="IO19" s="55"/>
      <c r="IP19" s="55"/>
      <c r="IQ19" s="55"/>
      <c r="IR19" s="55"/>
      <c r="IS19" s="55"/>
      <c r="IT19" s="55"/>
      <c r="IU19" s="55"/>
      <c r="IV19" s="55"/>
      <c r="IW19" s="55"/>
      <c r="IX19" s="55"/>
      <c r="IY19" s="55"/>
      <c r="IZ19" s="55"/>
      <c r="JA19" s="55"/>
      <c r="JB19" s="55"/>
      <c r="JC19" s="55"/>
      <c r="JD19" s="55"/>
      <c r="JE19" s="55"/>
      <c r="JF19" s="55"/>
      <c r="JG19" s="55"/>
      <c r="JH19" s="55"/>
      <c r="JI19" s="55"/>
      <c r="JJ19" s="55"/>
      <c r="JK19" s="55"/>
      <c r="JL19" s="55"/>
      <c r="JM19" s="55"/>
      <c r="JN19" s="55"/>
      <c r="JO19" s="55"/>
      <c r="JP19" s="55"/>
      <c r="JQ19" s="55"/>
      <c r="JR19" s="55"/>
      <c r="JS19" s="55"/>
      <c r="JT19" s="55"/>
      <c r="JU19" s="55"/>
      <c r="JV19" s="55"/>
      <c r="JW19" s="55"/>
      <c r="JX19" s="55"/>
      <c r="JY19" s="55"/>
      <c r="JZ19" s="55"/>
      <c r="KA19" s="55"/>
      <c r="KB19" s="55"/>
      <c r="KC19" s="55"/>
      <c r="KD19" s="55"/>
      <c r="KE19" s="55"/>
      <c r="KF19" s="55"/>
      <c r="KG19" s="55"/>
      <c r="KH19" s="55"/>
      <c r="KI19" s="55"/>
      <c r="KJ19" s="55"/>
      <c r="KK19" s="55"/>
      <c r="KL19" s="55"/>
      <c r="KM19" s="55"/>
      <c r="KN19" s="55"/>
      <c r="KO19" s="55"/>
      <c r="KP19" s="55"/>
      <c r="KQ19" s="55"/>
      <c r="KR19" s="55"/>
      <c r="KS19" s="55"/>
      <c r="KT19" s="55"/>
      <c r="KU19" s="55"/>
      <c r="KV19" s="55"/>
      <c r="KW19" s="55"/>
      <c r="KX19" s="55"/>
      <c r="KY19" s="55"/>
      <c r="KZ19" s="55"/>
      <c r="LA19" s="55"/>
      <c r="LB19" s="55"/>
      <c r="LC19" s="55"/>
      <c r="LD19" s="55"/>
      <c r="LE19" s="55"/>
      <c r="LF19" s="55"/>
      <c r="LG19" s="55"/>
      <c r="LH19" s="55"/>
      <c r="LI19" s="55"/>
      <c r="LJ19" s="55"/>
      <c r="LK19" s="55"/>
      <c r="LL19" s="55"/>
      <c r="LM19" s="55"/>
      <c r="LN19" s="55"/>
      <c r="LO19" s="55"/>
      <c r="LP19" s="55"/>
      <c r="LQ19" s="55"/>
      <c r="LR19" s="55"/>
      <c r="LS19" s="55"/>
      <c r="LT19" s="55"/>
      <c r="LU19" s="55"/>
      <c r="LV19" s="55"/>
      <c r="LW19" s="55"/>
      <c r="LX19" s="55"/>
      <c r="LY19" s="55"/>
      <c r="LZ19" s="55"/>
      <c r="MA19" s="55"/>
      <c r="MB19" s="55"/>
      <c r="MC19" s="55"/>
      <c r="MD19" s="55"/>
      <c r="ME19" s="55"/>
      <c r="MF19" s="55"/>
      <c r="MG19" s="55"/>
      <c r="MH19" s="55"/>
      <c r="MI19" s="55"/>
      <c r="MJ19" s="55"/>
      <c r="MK19" s="55"/>
      <c r="ML19" s="55"/>
      <c r="MM19" s="55"/>
      <c r="MN19" s="55"/>
      <c r="MO19" s="55"/>
      <c r="MP19" s="55"/>
      <c r="MQ19" s="55"/>
      <c r="MR19" s="55"/>
      <c r="MS19" s="55"/>
      <c r="MT19" s="55"/>
      <c r="MU19" s="55"/>
      <c r="MV19" s="55"/>
      <c r="MW19" s="55"/>
      <c r="MX19" s="55"/>
      <c r="MY19" s="55"/>
      <c r="MZ19" s="55"/>
      <c r="NA19" s="55"/>
      <c r="NB19" s="55"/>
      <c r="NC19" s="55"/>
      <c r="ND19" s="55"/>
      <c r="NE19" s="55"/>
      <c r="NF19" s="55"/>
      <c r="NG19" s="55"/>
      <c r="NH19" s="55"/>
      <c r="NI19" s="55"/>
      <c r="NJ19" s="55"/>
      <c r="NK19" s="55"/>
      <c r="NL19" s="55"/>
      <c r="NM19" s="55"/>
      <c r="NN19" s="55"/>
      <c r="NO19" s="55"/>
      <c r="NP19" s="55"/>
      <c r="NQ19" s="55"/>
      <c r="NR19" s="55"/>
      <c r="NS19" s="55"/>
      <c r="NT19" s="55"/>
      <c r="NU19" s="55"/>
      <c r="NV19" s="55"/>
      <c r="NW19" s="55"/>
      <c r="NX19" s="55"/>
      <c r="NY19" s="55"/>
      <c r="NZ19" s="55"/>
      <c r="OA19" s="55"/>
      <c r="OB19" s="55"/>
      <c r="OC19" s="55"/>
      <c r="OD19" s="55"/>
      <c r="OE19" s="55"/>
      <c r="OF19" s="55"/>
      <c r="OG19" s="55"/>
      <c r="OH19" s="55"/>
      <c r="OI19" s="55"/>
      <c r="OJ19" s="55"/>
      <c r="OK19" s="55"/>
      <c r="OL19" s="55"/>
      <c r="OM19" s="55"/>
      <c r="ON19" s="55"/>
      <c r="OO19" s="55"/>
      <c r="OP19" s="55"/>
      <c r="OQ19" s="55"/>
      <c r="OR19" s="55"/>
      <c r="OS19" s="55"/>
      <c r="OT19" s="55"/>
      <c r="OU19" s="55"/>
      <c r="OV19" s="55"/>
      <c r="OW19" s="55"/>
      <c r="OX19" s="55"/>
      <c r="OY19" s="55"/>
      <c r="OZ19" s="55"/>
      <c r="PA19" s="55"/>
      <c r="PB19" s="55"/>
      <c r="PC19" s="55"/>
      <c r="PD19" s="55"/>
      <c r="PE19" s="55"/>
      <c r="PF19" s="55"/>
      <c r="PG19" s="55"/>
      <c r="PH19" s="55"/>
      <c r="PI19" s="55"/>
      <c r="PJ19" s="55"/>
      <c r="PK19" s="55"/>
      <c r="PL19" s="55"/>
      <c r="PM19" s="55"/>
      <c r="PN19" s="55"/>
      <c r="PO19" s="55"/>
      <c r="PP19" s="55"/>
      <c r="PQ19" s="55"/>
      <c r="PR19" s="55"/>
      <c r="PS19" s="55"/>
      <c r="PT19" s="55"/>
      <c r="PU19" s="55"/>
      <c r="PV19" s="55"/>
      <c r="PW19" s="55"/>
      <c r="PX19" s="55"/>
      <c r="PY19" s="55"/>
      <c r="PZ19" s="55"/>
      <c r="QA19" s="55"/>
      <c r="QB19" s="55"/>
      <c r="QC19" s="55"/>
      <c r="QD19" s="55"/>
      <c r="QE19" s="55"/>
      <c r="QF19" s="55"/>
      <c r="QG19" s="55"/>
      <c r="QH19" s="55"/>
      <c r="QI19" s="55"/>
      <c r="QJ19" s="55"/>
      <c r="QK19" s="55"/>
      <c r="QL19" s="55"/>
      <c r="QM19" s="55"/>
      <c r="QN19" s="55"/>
      <c r="QO19" s="55"/>
      <c r="QP19" s="55"/>
      <c r="QQ19" s="55"/>
      <c r="QR19" s="55"/>
      <c r="QS19" s="55"/>
      <c r="QT19" s="55"/>
      <c r="QU19" s="55"/>
      <c r="QV19" s="55"/>
      <c r="QW19" s="55"/>
      <c r="QX19" s="55"/>
      <c r="QY19" s="55"/>
      <c r="QZ19" s="55"/>
      <c r="RA19" s="55"/>
      <c r="RB19" s="55"/>
      <c r="RC19" s="55"/>
      <c r="RD19" s="55"/>
      <c r="RE19" s="55"/>
      <c r="RF19" s="55"/>
      <c r="RG19" s="55"/>
      <c r="RH19" s="55"/>
      <c r="RI19" s="55"/>
      <c r="RJ19" s="55"/>
      <c r="RK19" s="55"/>
      <c r="RL19" s="55"/>
      <c r="RM19" s="55"/>
      <c r="RN19" s="55"/>
      <c r="RO19" s="55"/>
      <c r="RP19" s="55"/>
      <c r="RQ19" s="55"/>
      <c r="RR19" s="55"/>
      <c r="RS19" s="55"/>
      <c r="RT19" s="55"/>
      <c r="RU19" s="55"/>
      <c r="RV19" s="55"/>
      <c r="RW19" s="55"/>
      <c r="RX19" s="55"/>
      <c r="RY19" s="55"/>
      <c r="RZ19" s="55"/>
      <c r="SA19" s="55"/>
      <c r="SB19" s="55"/>
      <c r="SC19" s="55"/>
      <c r="SD19" s="55"/>
      <c r="SE19" s="55"/>
      <c r="SF19" s="55"/>
      <c r="SG19" s="55"/>
      <c r="SH19" s="55"/>
      <c r="SI19" s="55"/>
      <c r="SJ19" s="55"/>
      <c r="SK19" s="55"/>
      <c r="SL19" s="55"/>
      <c r="SM19" s="55"/>
      <c r="SN19" s="55"/>
      <c r="SO19" s="55"/>
      <c r="SP19" s="55"/>
      <c r="SQ19" s="55"/>
      <c r="SR19" s="55"/>
    </row>
    <row r="20" spans="1:1938" s="57" customFormat="1" ht="12.6" customHeight="1">
      <c r="A20" s="65"/>
      <c r="B20" s="429"/>
      <c r="C20" s="430"/>
      <c r="D20" s="186"/>
      <c r="E20" s="182" t="s">
        <v>84</v>
      </c>
      <c r="F20" s="181" t="s">
        <v>74</v>
      </c>
      <c r="G20" s="55"/>
      <c r="H20" s="55"/>
      <c r="I20" s="58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  <c r="IQ20" s="55"/>
      <c r="IR20" s="55"/>
      <c r="IS20" s="55"/>
      <c r="IT20" s="55"/>
      <c r="IU20" s="55"/>
      <c r="IV20" s="55"/>
      <c r="IW20" s="55"/>
      <c r="IX20" s="55"/>
      <c r="IY20" s="55"/>
      <c r="IZ20" s="55"/>
      <c r="JA20" s="55"/>
      <c r="JB20" s="55"/>
      <c r="JC20" s="55"/>
      <c r="JD20" s="55"/>
      <c r="JE20" s="55"/>
      <c r="JF20" s="55"/>
      <c r="JG20" s="55"/>
      <c r="JH20" s="55"/>
      <c r="JI20" s="55"/>
      <c r="JJ20" s="55"/>
      <c r="JK20" s="55"/>
      <c r="JL20" s="55"/>
      <c r="JM20" s="55"/>
      <c r="JN20" s="55"/>
      <c r="JO20" s="55"/>
      <c r="JP20" s="55"/>
      <c r="JQ20" s="55"/>
      <c r="JR20" s="55"/>
      <c r="JS20" s="55"/>
      <c r="JT20" s="55"/>
      <c r="JU20" s="55"/>
      <c r="JV20" s="55"/>
      <c r="JW20" s="55"/>
      <c r="JX20" s="55"/>
      <c r="JY20" s="55"/>
      <c r="JZ20" s="55"/>
      <c r="KA20" s="55"/>
      <c r="KB20" s="55"/>
      <c r="KC20" s="55"/>
      <c r="KD20" s="55"/>
      <c r="KE20" s="55"/>
      <c r="KF20" s="55"/>
      <c r="KG20" s="55"/>
      <c r="KH20" s="55"/>
      <c r="KI20" s="55"/>
      <c r="KJ20" s="55"/>
      <c r="KK20" s="55"/>
      <c r="KL20" s="55"/>
      <c r="KM20" s="55"/>
      <c r="KN20" s="55"/>
      <c r="KO20" s="55"/>
      <c r="KP20" s="55"/>
      <c r="KQ20" s="55"/>
      <c r="KR20" s="55"/>
      <c r="KS20" s="55"/>
      <c r="KT20" s="55"/>
      <c r="KU20" s="55"/>
      <c r="KV20" s="55"/>
      <c r="KW20" s="55"/>
      <c r="KX20" s="55"/>
      <c r="KY20" s="55"/>
      <c r="KZ20" s="55"/>
      <c r="LA20" s="55"/>
      <c r="LB20" s="55"/>
      <c r="LC20" s="55"/>
      <c r="LD20" s="55"/>
      <c r="LE20" s="55"/>
      <c r="LF20" s="55"/>
      <c r="LG20" s="55"/>
      <c r="LH20" s="55"/>
      <c r="LI20" s="55"/>
      <c r="LJ20" s="55"/>
      <c r="LK20" s="55"/>
      <c r="LL20" s="55"/>
      <c r="LM20" s="55"/>
      <c r="LN20" s="55"/>
      <c r="LO20" s="55"/>
      <c r="LP20" s="55"/>
      <c r="LQ20" s="55"/>
      <c r="LR20" s="55"/>
      <c r="LS20" s="55"/>
      <c r="LT20" s="55"/>
      <c r="LU20" s="55"/>
      <c r="LV20" s="55"/>
      <c r="LW20" s="55"/>
      <c r="LX20" s="55"/>
      <c r="LY20" s="55"/>
      <c r="LZ20" s="55"/>
      <c r="MA20" s="55"/>
      <c r="MB20" s="55"/>
      <c r="MC20" s="55"/>
      <c r="MD20" s="55"/>
      <c r="ME20" s="55"/>
      <c r="MF20" s="55"/>
      <c r="MG20" s="55"/>
      <c r="MH20" s="55"/>
      <c r="MI20" s="55"/>
      <c r="MJ20" s="55"/>
      <c r="MK20" s="55"/>
      <c r="ML20" s="55"/>
      <c r="MM20" s="55"/>
      <c r="MN20" s="55"/>
      <c r="MO20" s="55"/>
      <c r="MP20" s="55"/>
      <c r="MQ20" s="55"/>
      <c r="MR20" s="55"/>
      <c r="MS20" s="55"/>
      <c r="MT20" s="55"/>
      <c r="MU20" s="55"/>
      <c r="MV20" s="55"/>
      <c r="MW20" s="55"/>
      <c r="MX20" s="55"/>
      <c r="MY20" s="55"/>
      <c r="MZ20" s="55"/>
      <c r="NA20" s="55"/>
      <c r="NB20" s="55"/>
      <c r="NC20" s="55"/>
      <c r="ND20" s="55"/>
      <c r="NE20" s="55"/>
      <c r="NF20" s="55"/>
      <c r="NG20" s="55"/>
      <c r="NH20" s="55"/>
      <c r="NI20" s="55"/>
      <c r="NJ20" s="55"/>
      <c r="NK20" s="55"/>
      <c r="NL20" s="55"/>
      <c r="NM20" s="55"/>
      <c r="NN20" s="55"/>
      <c r="NO20" s="55"/>
      <c r="NP20" s="55"/>
      <c r="NQ20" s="55"/>
      <c r="NR20" s="55"/>
      <c r="NS20" s="55"/>
      <c r="NT20" s="55"/>
      <c r="NU20" s="55"/>
      <c r="NV20" s="55"/>
      <c r="NW20" s="55"/>
      <c r="NX20" s="55"/>
      <c r="NY20" s="55"/>
      <c r="NZ20" s="55"/>
      <c r="OA20" s="55"/>
      <c r="OB20" s="55"/>
      <c r="OC20" s="55"/>
      <c r="OD20" s="55"/>
      <c r="OE20" s="55"/>
      <c r="OF20" s="55"/>
      <c r="OG20" s="55"/>
      <c r="OH20" s="55"/>
      <c r="OI20" s="55"/>
      <c r="OJ20" s="55"/>
      <c r="OK20" s="55"/>
      <c r="OL20" s="55"/>
      <c r="OM20" s="55"/>
      <c r="ON20" s="55"/>
      <c r="OO20" s="55"/>
      <c r="OP20" s="55"/>
      <c r="OQ20" s="55"/>
      <c r="OR20" s="55"/>
      <c r="OS20" s="55"/>
      <c r="OT20" s="55"/>
      <c r="OU20" s="55"/>
      <c r="OV20" s="55"/>
      <c r="OW20" s="55"/>
      <c r="OX20" s="55"/>
      <c r="OY20" s="55"/>
      <c r="OZ20" s="55"/>
      <c r="PA20" s="55"/>
      <c r="PB20" s="55"/>
      <c r="PC20" s="55"/>
      <c r="PD20" s="55"/>
      <c r="PE20" s="55"/>
      <c r="PF20" s="55"/>
      <c r="PG20" s="55"/>
      <c r="PH20" s="55"/>
      <c r="PI20" s="55"/>
      <c r="PJ20" s="55"/>
      <c r="PK20" s="55"/>
      <c r="PL20" s="55"/>
      <c r="PM20" s="55"/>
      <c r="PN20" s="55"/>
      <c r="PO20" s="55"/>
      <c r="PP20" s="55"/>
      <c r="PQ20" s="55"/>
      <c r="PR20" s="55"/>
      <c r="PS20" s="55"/>
      <c r="PT20" s="55"/>
      <c r="PU20" s="55"/>
      <c r="PV20" s="55"/>
      <c r="PW20" s="55"/>
      <c r="PX20" s="55"/>
      <c r="PY20" s="55"/>
      <c r="PZ20" s="55"/>
      <c r="QA20" s="55"/>
      <c r="QB20" s="55"/>
      <c r="QC20" s="55"/>
      <c r="QD20" s="55"/>
      <c r="QE20" s="55"/>
      <c r="QF20" s="55"/>
      <c r="QG20" s="55"/>
      <c r="QH20" s="55"/>
      <c r="QI20" s="55"/>
      <c r="QJ20" s="55"/>
      <c r="QK20" s="55"/>
      <c r="QL20" s="55"/>
      <c r="QM20" s="55"/>
      <c r="QN20" s="55"/>
      <c r="QO20" s="55"/>
      <c r="QP20" s="55"/>
      <c r="QQ20" s="55"/>
      <c r="QR20" s="55"/>
      <c r="QS20" s="55"/>
      <c r="QT20" s="55"/>
      <c r="QU20" s="55"/>
      <c r="QV20" s="55"/>
      <c r="QW20" s="55"/>
      <c r="QX20" s="55"/>
      <c r="QY20" s="55"/>
      <c r="QZ20" s="55"/>
      <c r="RA20" s="55"/>
      <c r="RB20" s="55"/>
      <c r="RC20" s="55"/>
      <c r="RD20" s="55"/>
      <c r="RE20" s="55"/>
      <c r="RF20" s="55"/>
      <c r="RG20" s="55"/>
      <c r="RH20" s="55"/>
      <c r="RI20" s="55"/>
      <c r="RJ20" s="55"/>
      <c r="RK20" s="55"/>
      <c r="RL20" s="55"/>
      <c r="RM20" s="55"/>
      <c r="RN20" s="55"/>
      <c r="RO20" s="55"/>
      <c r="RP20" s="55"/>
      <c r="RQ20" s="55"/>
      <c r="RR20" s="55"/>
      <c r="RS20" s="55"/>
      <c r="RT20" s="55"/>
      <c r="RU20" s="55"/>
      <c r="RV20" s="55"/>
      <c r="RW20" s="55"/>
      <c r="RX20" s="55"/>
      <c r="RY20" s="55"/>
      <c r="RZ20" s="55"/>
      <c r="SA20" s="55"/>
      <c r="SB20" s="55"/>
      <c r="SC20" s="55"/>
      <c r="SD20" s="55"/>
      <c r="SE20" s="55"/>
      <c r="SF20" s="55"/>
      <c r="SG20" s="55"/>
      <c r="SH20" s="55"/>
      <c r="SI20" s="55"/>
      <c r="SJ20" s="55"/>
      <c r="SK20" s="55"/>
      <c r="SL20" s="55"/>
      <c r="SM20" s="55"/>
      <c r="SN20" s="55"/>
      <c r="SO20" s="55"/>
      <c r="SP20" s="55"/>
      <c r="SQ20" s="55"/>
      <c r="SR20" s="55"/>
    </row>
    <row r="21" spans="1:1938" s="53" customFormat="1" ht="12.6" customHeight="1">
      <c r="A21" s="65"/>
      <c r="B21" s="428">
        <v>11</v>
      </c>
      <c r="C21" s="430" t="s">
        <v>26</v>
      </c>
      <c r="D21" s="430" t="s">
        <v>27</v>
      </c>
      <c r="E21" s="182" t="s">
        <v>28</v>
      </c>
      <c r="F21" s="181" t="s">
        <v>71</v>
      </c>
      <c r="G21" s="55"/>
      <c r="H21" s="55"/>
      <c r="I21" s="58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  <c r="IR21" s="55"/>
      <c r="IS21" s="55"/>
      <c r="IT21" s="55"/>
      <c r="IU21" s="55"/>
      <c r="IV21" s="55"/>
      <c r="IW21" s="55"/>
      <c r="IX21" s="55"/>
      <c r="IY21" s="55"/>
      <c r="IZ21" s="55"/>
      <c r="JA21" s="55"/>
      <c r="JB21" s="55"/>
      <c r="JC21" s="55"/>
      <c r="JD21" s="55"/>
      <c r="JE21" s="55"/>
      <c r="JF21" s="55"/>
      <c r="JG21" s="55"/>
      <c r="JH21" s="55"/>
      <c r="JI21" s="55"/>
      <c r="JJ21" s="55"/>
      <c r="JK21" s="55"/>
      <c r="JL21" s="55"/>
      <c r="JM21" s="55"/>
      <c r="JN21" s="55"/>
      <c r="JO21" s="55"/>
      <c r="JP21" s="55"/>
      <c r="JQ21" s="55"/>
      <c r="JR21" s="55"/>
      <c r="JS21" s="55"/>
      <c r="JT21" s="55"/>
      <c r="JU21" s="55"/>
      <c r="JV21" s="55"/>
      <c r="JW21" s="55"/>
      <c r="JX21" s="55"/>
      <c r="JY21" s="55"/>
      <c r="JZ21" s="55"/>
      <c r="KA21" s="55"/>
      <c r="KB21" s="55"/>
      <c r="KC21" s="55"/>
      <c r="KD21" s="55"/>
      <c r="KE21" s="55"/>
      <c r="KF21" s="55"/>
      <c r="KG21" s="55"/>
      <c r="KH21" s="55"/>
      <c r="KI21" s="55"/>
      <c r="KJ21" s="55"/>
      <c r="KK21" s="55"/>
      <c r="KL21" s="55"/>
      <c r="KM21" s="55"/>
      <c r="KN21" s="55"/>
      <c r="KO21" s="55"/>
      <c r="KP21" s="55"/>
      <c r="KQ21" s="55"/>
      <c r="KR21" s="55"/>
      <c r="KS21" s="55"/>
      <c r="KT21" s="55"/>
      <c r="KU21" s="55"/>
      <c r="KV21" s="55"/>
      <c r="KW21" s="55"/>
      <c r="KX21" s="55"/>
      <c r="KY21" s="55"/>
      <c r="KZ21" s="55"/>
      <c r="LA21" s="55"/>
      <c r="LB21" s="55"/>
      <c r="LC21" s="55"/>
      <c r="LD21" s="55"/>
      <c r="LE21" s="55"/>
      <c r="LF21" s="55"/>
      <c r="LG21" s="55"/>
      <c r="LH21" s="55"/>
      <c r="LI21" s="55"/>
      <c r="LJ21" s="55"/>
      <c r="LK21" s="55"/>
      <c r="LL21" s="55"/>
      <c r="LM21" s="55"/>
      <c r="LN21" s="55"/>
      <c r="LO21" s="55"/>
      <c r="LP21" s="55"/>
      <c r="LQ21" s="55"/>
      <c r="LR21" s="55"/>
      <c r="LS21" s="55"/>
      <c r="LT21" s="55"/>
      <c r="LU21" s="55"/>
      <c r="LV21" s="55"/>
      <c r="LW21" s="55"/>
      <c r="LX21" s="55"/>
      <c r="LY21" s="55"/>
      <c r="LZ21" s="55"/>
      <c r="MA21" s="55"/>
      <c r="MB21" s="55"/>
      <c r="MC21" s="55"/>
      <c r="MD21" s="55"/>
      <c r="ME21" s="55"/>
      <c r="MF21" s="55"/>
      <c r="MG21" s="55"/>
      <c r="MH21" s="55"/>
      <c r="MI21" s="55"/>
      <c r="MJ21" s="55"/>
      <c r="MK21" s="55"/>
      <c r="ML21" s="55"/>
      <c r="MM21" s="55"/>
      <c r="MN21" s="55"/>
      <c r="MO21" s="55"/>
      <c r="MP21" s="55"/>
      <c r="MQ21" s="55"/>
      <c r="MR21" s="55"/>
      <c r="MS21" s="55"/>
      <c r="MT21" s="55"/>
      <c r="MU21" s="55"/>
      <c r="MV21" s="55"/>
      <c r="MW21" s="55"/>
      <c r="MX21" s="55"/>
      <c r="MY21" s="55"/>
      <c r="MZ21" s="55"/>
      <c r="NA21" s="55"/>
      <c r="NB21" s="55"/>
      <c r="NC21" s="55"/>
      <c r="ND21" s="55"/>
      <c r="NE21" s="55"/>
      <c r="NF21" s="55"/>
      <c r="NG21" s="55"/>
      <c r="NH21" s="55"/>
      <c r="NI21" s="55"/>
      <c r="NJ21" s="55"/>
      <c r="NK21" s="55"/>
      <c r="NL21" s="55"/>
      <c r="NM21" s="55"/>
      <c r="NN21" s="55"/>
      <c r="NO21" s="55"/>
      <c r="NP21" s="55"/>
      <c r="NQ21" s="55"/>
      <c r="NR21" s="55"/>
      <c r="NS21" s="55"/>
      <c r="NT21" s="55"/>
      <c r="NU21" s="55"/>
      <c r="NV21" s="55"/>
      <c r="NW21" s="55"/>
      <c r="NX21" s="55"/>
      <c r="NY21" s="55"/>
      <c r="NZ21" s="55"/>
      <c r="OA21" s="55"/>
      <c r="OB21" s="55"/>
      <c r="OC21" s="55"/>
      <c r="OD21" s="55"/>
      <c r="OE21" s="55"/>
      <c r="OF21" s="55"/>
      <c r="OG21" s="55"/>
      <c r="OH21" s="55"/>
      <c r="OI21" s="55"/>
      <c r="OJ21" s="55"/>
      <c r="OK21" s="55"/>
      <c r="OL21" s="55"/>
      <c r="OM21" s="55"/>
      <c r="ON21" s="55"/>
      <c r="OO21" s="55"/>
      <c r="OP21" s="55"/>
      <c r="OQ21" s="55"/>
      <c r="OR21" s="55"/>
      <c r="OS21" s="55"/>
      <c r="OT21" s="55"/>
      <c r="OU21" s="55"/>
      <c r="OV21" s="55"/>
      <c r="OW21" s="55"/>
      <c r="OX21" s="55"/>
      <c r="OY21" s="55"/>
      <c r="OZ21" s="55"/>
      <c r="PA21" s="55"/>
      <c r="PB21" s="55"/>
      <c r="PC21" s="55"/>
      <c r="PD21" s="55"/>
      <c r="PE21" s="55"/>
      <c r="PF21" s="55"/>
      <c r="PG21" s="55"/>
      <c r="PH21" s="55"/>
      <c r="PI21" s="55"/>
      <c r="PJ21" s="55"/>
      <c r="PK21" s="55"/>
      <c r="PL21" s="55"/>
      <c r="PM21" s="55"/>
      <c r="PN21" s="55"/>
      <c r="PO21" s="55"/>
      <c r="PP21" s="55"/>
      <c r="PQ21" s="55"/>
      <c r="PR21" s="55"/>
      <c r="PS21" s="55"/>
      <c r="PT21" s="55"/>
      <c r="PU21" s="55"/>
      <c r="PV21" s="55"/>
      <c r="PW21" s="55"/>
      <c r="PX21" s="55"/>
      <c r="PY21" s="55"/>
      <c r="PZ21" s="55"/>
      <c r="QA21" s="55"/>
      <c r="QB21" s="55"/>
      <c r="QC21" s="55"/>
      <c r="QD21" s="55"/>
      <c r="QE21" s="55"/>
      <c r="QF21" s="55"/>
      <c r="QG21" s="55"/>
      <c r="QH21" s="55"/>
      <c r="QI21" s="55"/>
      <c r="QJ21" s="55"/>
      <c r="QK21" s="55"/>
      <c r="QL21" s="55"/>
      <c r="QM21" s="55"/>
      <c r="QN21" s="55"/>
      <c r="QO21" s="55"/>
      <c r="QP21" s="55"/>
      <c r="QQ21" s="55"/>
      <c r="QR21" s="55"/>
      <c r="QS21" s="55"/>
      <c r="QT21" s="55"/>
      <c r="QU21" s="55"/>
      <c r="QV21" s="55"/>
      <c r="QW21" s="55"/>
      <c r="QX21" s="55"/>
      <c r="QY21" s="55"/>
      <c r="QZ21" s="55"/>
      <c r="RA21" s="55"/>
      <c r="RB21" s="55"/>
      <c r="RC21" s="55"/>
      <c r="RD21" s="55"/>
      <c r="RE21" s="55"/>
      <c r="RF21" s="55"/>
      <c r="RG21" s="55"/>
      <c r="RH21" s="55"/>
      <c r="RI21" s="55"/>
      <c r="RJ21" s="55"/>
      <c r="RK21" s="55"/>
      <c r="RL21" s="55"/>
      <c r="RM21" s="55"/>
      <c r="RN21" s="55"/>
      <c r="RO21" s="55"/>
      <c r="RP21" s="55"/>
      <c r="RQ21" s="55"/>
      <c r="RR21" s="55"/>
      <c r="RS21" s="55"/>
      <c r="RT21" s="55"/>
      <c r="RU21" s="55"/>
      <c r="RV21" s="55"/>
      <c r="RW21" s="55"/>
      <c r="RX21" s="55"/>
      <c r="RY21" s="55"/>
      <c r="RZ21" s="55"/>
      <c r="SA21" s="55"/>
      <c r="SB21" s="55"/>
      <c r="SC21" s="55"/>
      <c r="SD21" s="55"/>
      <c r="SE21" s="55"/>
      <c r="SF21" s="55"/>
      <c r="SG21" s="55"/>
      <c r="SH21" s="55"/>
      <c r="SI21" s="55"/>
      <c r="SJ21" s="55"/>
      <c r="SK21" s="55"/>
      <c r="SL21" s="55"/>
      <c r="SM21" s="55"/>
      <c r="SN21" s="55"/>
      <c r="SO21" s="55"/>
      <c r="SP21" s="55"/>
      <c r="SQ21" s="55"/>
      <c r="SR21" s="55"/>
    </row>
    <row r="22" spans="1:1938" s="57" customFormat="1" ht="12.6" customHeight="1">
      <c r="A22" s="65"/>
      <c r="B22" s="429"/>
      <c r="C22" s="430"/>
      <c r="D22" s="430"/>
      <c r="E22" s="186" t="s">
        <v>84</v>
      </c>
      <c r="F22" s="185" t="s">
        <v>25</v>
      </c>
      <c r="G22" s="55"/>
      <c r="H22" s="55"/>
      <c r="I22" s="58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5"/>
      <c r="HK22" s="55"/>
      <c r="HL22" s="55"/>
      <c r="HM22" s="55"/>
      <c r="HN22" s="55"/>
      <c r="HO22" s="55"/>
      <c r="HP22" s="55"/>
      <c r="HQ22" s="55"/>
      <c r="HR22" s="55"/>
      <c r="HS22" s="55"/>
      <c r="HT22" s="55"/>
      <c r="HU22" s="55"/>
      <c r="HV22" s="55"/>
      <c r="HW22" s="55"/>
      <c r="HX22" s="55"/>
      <c r="HY22" s="55"/>
      <c r="HZ22" s="55"/>
      <c r="IA22" s="55"/>
      <c r="IB22" s="55"/>
      <c r="IC22" s="55"/>
      <c r="ID22" s="55"/>
      <c r="IE22" s="55"/>
      <c r="IF22" s="55"/>
      <c r="IG22" s="55"/>
      <c r="IH22" s="55"/>
      <c r="II22" s="55"/>
      <c r="IJ22" s="55"/>
      <c r="IK22" s="55"/>
      <c r="IL22" s="55"/>
      <c r="IM22" s="55"/>
      <c r="IN22" s="55"/>
      <c r="IO22" s="55"/>
      <c r="IP22" s="55"/>
      <c r="IQ22" s="55"/>
      <c r="IR22" s="55"/>
      <c r="IS22" s="55"/>
      <c r="IT22" s="55"/>
      <c r="IU22" s="55"/>
      <c r="IV22" s="55"/>
      <c r="IW22" s="55"/>
      <c r="IX22" s="55"/>
      <c r="IY22" s="55"/>
      <c r="IZ22" s="55"/>
      <c r="JA22" s="55"/>
      <c r="JB22" s="55"/>
      <c r="JC22" s="55"/>
      <c r="JD22" s="55"/>
      <c r="JE22" s="55"/>
      <c r="JF22" s="55"/>
      <c r="JG22" s="55"/>
      <c r="JH22" s="55"/>
      <c r="JI22" s="55"/>
      <c r="JJ22" s="55"/>
      <c r="JK22" s="55"/>
      <c r="JL22" s="55"/>
      <c r="JM22" s="55"/>
      <c r="JN22" s="55"/>
      <c r="JO22" s="55"/>
      <c r="JP22" s="55"/>
      <c r="JQ22" s="55"/>
      <c r="JR22" s="55"/>
      <c r="JS22" s="55"/>
      <c r="JT22" s="55"/>
      <c r="JU22" s="55"/>
      <c r="JV22" s="55"/>
      <c r="JW22" s="55"/>
      <c r="JX22" s="55"/>
      <c r="JY22" s="55"/>
      <c r="JZ22" s="55"/>
      <c r="KA22" s="55"/>
      <c r="KB22" s="55"/>
      <c r="KC22" s="55"/>
      <c r="KD22" s="55"/>
      <c r="KE22" s="55"/>
      <c r="KF22" s="55"/>
      <c r="KG22" s="55"/>
      <c r="KH22" s="55"/>
      <c r="KI22" s="55"/>
      <c r="KJ22" s="55"/>
      <c r="KK22" s="55"/>
      <c r="KL22" s="55"/>
      <c r="KM22" s="55"/>
      <c r="KN22" s="55"/>
      <c r="KO22" s="55"/>
      <c r="KP22" s="55"/>
      <c r="KQ22" s="55"/>
      <c r="KR22" s="55"/>
      <c r="KS22" s="55"/>
      <c r="KT22" s="55"/>
      <c r="KU22" s="55"/>
      <c r="KV22" s="55"/>
      <c r="KW22" s="55"/>
      <c r="KX22" s="55"/>
      <c r="KY22" s="55"/>
      <c r="KZ22" s="55"/>
      <c r="LA22" s="55"/>
      <c r="LB22" s="55"/>
      <c r="LC22" s="55"/>
      <c r="LD22" s="55"/>
      <c r="LE22" s="55"/>
      <c r="LF22" s="55"/>
      <c r="LG22" s="55"/>
      <c r="LH22" s="55"/>
      <c r="LI22" s="55"/>
      <c r="LJ22" s="55"/>
      <c r="LK22" s="55"/>
      <c r="LL22" s="55"/>
      <c r="LM22" s="55"/>
      <c r="LN22" s="55"/>
      <c r="LO22" s="55"/>
      <c r="LP22" s="55"/>
      <c r="LQ22" s="55"/>
      <c r="LR22" s="55"/>
      <c r="LS22" s="55"/>
      <c r="LT22" s="55"/>
      <c r="LU22" s="55"/>
      <c r="LV22" s="55"/>
      <c r="LW22" s="55"/>
      <c r="LX22" s="55"/>
      <c r="LY22" s="55"/>
      <c r="LZ22" s="55"/>
      <c r="MA22" s="55"/>
      <c r="MB22" s="55"/>
      <c r="MC22" s="55"/>
      <c r="MD22" s="55"/>
      <c r="ME22" s="55"/>
      <c r="MF22" s="55"/>
      <c r="MG22" s="55"/>
      <c r="MH22" s="55"/>
      <c r="MI22" s="55"/>
      <c r="MJ22" s="55"/>
      <c r="MK22" s="55"/>
      <c r="ML22" s="55"/>
      <c r="MM22" s="55"/>
      <c r="MN22" s="55"/>
      <c r="MO22" s="55"/>
      <c r="MP22" s="55"/>
      <c r="MQ22" s="55"/>
      <c r="MR22" s="55"/>
      <c r="MS22" s="55"/>
      <c r="MT22" s="55"/>
      <c r="MU22" s="55"/>
      <c r="MV22" s="55"/>
      <c r="MW22" s="55"/>
      <c r="MX22" s="55"/>
      <c r="MY22" s="55"/>
      <c r="MZ22" s="55"/>
      <c r="NA22" s="55"/>
      <c r="NB22" s="55"/>
      <c r="NC22" s="55"/>
      <c r="ND22" s="55"/>
      <c r="NE22" s="55"/>
      <c r="NF22" s="55"/>
      <c r="NG22" s="55"/>
      <c r="NH22" s="55"/>
      <c r="NI22" s="55"/>
      <c r="NJ22" s="55"/>
      <c r="NK22" s="55"/>
      <c r="NL22" s="55"/>
      <c r="NM22" s="55"/>
      <c r="NN22" s="55"/>
      <c r="NO22" s="55"/>
      <c r="NP22" s="55"/>
      <c r="NQ22" s="55"/>
      <c r="NR22" s="55"/>
      <c r="NS22" s="55"/>
      <c r="NT22" s="55"/>
      <c r="NU22" s="55"/>
      <c r="NV22" s="55"/>
      <c r="NW22" s="55"/>
      <c r="NX22" s="55"/>
      <c r="NY22" s="55"/>
      <c r="NZ22" s="55"/>
      <c r="OA22" s="55"/>
      <c r="OB22" s="55"/>
      <c r="OC22" s="55"/>
      <c r="OD22" s="55"/>
      <c r="OE22" s="55"/>
      <c r="OF22" s="55"/>
      <c r="OG22" s="55"/>
      <c r="OH22" s="55"/>
      <c r="OI22" s="55"/>
      <c r="OJ22" s="55"/>
      <c r="OK22" s="55"/>
      <c r="OL22" s="55"/>
      <c r="OM22" s="55"/>
      <c r="ON22" s="55"/>
      <c r="OO22" s="55"/>
      <c r="OP22" s="55"/>
      <c r="OQ22" s="55"/>
      <c r="OR22" s="55"/>
      <c r="OS22" s="55"/>
      <c r="OT22" s="55"/>
      <c r="OU22" s="55"/>
      <c r="OV22" s="55"/>
      <c r="OW22" s="55"/>
      <c r="OX22" s="55"/>
      <c r="OY22" s="55"/>
      <c r="OZ22" s="55"/>
      <c r="PA22" s="55"/>
      <c r="PB22" s="55"/>
      <c r="PC22" s="55"/>
      <c r="PD22" s="55"/>
      <c r="PE22" s="55"/>
      <c r="PF22" s="55"/>
      <c r="PG22" s="55"/>
      <c r="PH22" s="55"/>
      <c r="PI22" s="55"/>
      <c r="PJ22" s="55"/>
      <c r="PK22" s="55"/>
      <c r="PL22" s="55"/>
      <c r="PM22" s="55"/>
      <c r="PN22" s="55"/>
      <c r="PO22" s="55"/>
      <c r="PP22" s="55"/>
      <c r="PQ22" s="55"/>
      <c r="PR22" s="55"/>
      <c r="PS22" s="55"/>
      <c r="PT22" s="55"/>
      <c r="PU22" s="55"/>
      <c r="PV22" s="55"/>
      <c r="PW22" s="55"/>
      <c r="PX22" s="55"/>
      <c r="PY22" s="55"/>
      <c r="PZ22" s="55"/>
      <c r="QA22" s="55"/>
      <c r="QB22" s="55"/>
      <c r="QC22" s="55"/>
      <c r="QD22" s="55"/>
      <c r="QE22" s="55"/>
      <c r="QF22" s="55"/>
      <c r="QG22" s="55"/>
      <c r="QH22" s="55"/>
      <c r="QI22" s="55"/>
      <c r="QJ22" s="55"/>
      <c r="QK22" s="55"/>
      <c r="QL22" s="55"/>
      <c r="QM22" s="55"/>
      <c r="QN22" s="55"/>
      <c r="QO22" s="55"/>
      <c r="QP22" s="55"/>
      <c r="QQ22" s="55"/>
      <c r="QR22" s="55"/>
      <c r="QS22" s="55"/>
      <c r="QT22" s="55"/>
      <c r="QU22" s="55"/>
      <c r="QV22" s="55"/>
      <c r="QW22" s="55"/>
      <c r="QX22" s="55"/>
      <c r="QY22" s="55"/>
      <c r="QZ22" s="55"/>
      <c r="RA22" s="55"/>
      <c r="RB22" s="55"/>
      <c r="RC22" s="55"/>
      <c r="RD22" s="55"/>
      <c r="RE22" s="55"/>
      <c r="RF22" s="55"/>
      <c r="RG22" s="55"/>
      <c r="RH22" s="55"/>
      <c r="RI22" s="55"/>
      <c r="RJ22" s="55"/>
      <c r="RK22" s="55"/>
      <c r="RL22" s="55"/>
      <c r="RM22" s="55"/>
      <c r="RN22" s="55"/>
      <c r="RO22" s="55"/>
      <c r="RP22" s="55"/>
      <c r="RQ22" s="55"/>
      <c r="RR22" s="55"/>
      <c r="RS22" s="55"/>
      <c r="RT22" s="55"/>
      <c r="RU22" s="55"/>
      <c r="RV22" s="55"/>
      <c r="RW22" s="55"/>
      <c r="RX22" s="55"/>
      <c r="RY22" s="55"/>
      <c r="RZ22" s="55"/>
      <c r="SA22" s="55"/>
      <c r="SB22" s="55"/>
      <c r="SC22" s="55"/>
      <c r="SD22" s="55"/>
      <c r="SE22" s="55"/>
      <c r="SF22" s="55"/>
      <c r="SG22" s="55"/>
      <c r="SH22" s="55"/>
      <c r="SI22" s="55"/>
      <c r="SJ22" s="55"/>
      <c r="SK22" s="55"/>
      <c r="SL22" s="55"/>
      <c r="SM22" s="55"/>
      <c r="SN22" s="55"/>
      <c r="SO22" s="55"/>
      <c r="SP22" s="55"/>
      <c r="SQ22" s="55"/>
      <c r="SR22" s="55"/>
    </row>
    <row r="23" spans="1:1938" ht="12.6" customHeight="1">
      <c r="A23" s="65"/>
      <c r="B23" s="185">
        <v>12</v>
      </c>
      <c r="C23" s="186" t="s">
        <v>196</v>
      </c>
      <c r="D23" s="188" t="s">
        <v>243</v>
      </c>
      <c r="E23" s="186" t="s">
        <v>197</v>
      </c>
      <c r="F23" s="185" t="s">
        <v>192</v>
      </c>
      <c r="G23" s="55"/>
      <c r="H23" s="55"/>
      <c r="I23" s="58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  <c r="IQ23" s="55"/>
      <c r="IR23" s="55"/>
      <c r="IS23" s="55"/>
      <c r="IT23" s="55"/>
      <c r="IU23" s="55"/>
      <c r="IV23" s="55"/>
      <c r="IW23" s="55"/>
      <c r="IX23" s="55"/>
      <c r="IY23" s="55"/>
      <c r="IZ23" s="55"/>
      <c r="JA23" s="55"/>
      <c r="JB23" s="55"/>
      <c r="JC23" s="55"/>
      <c r="JD23" s="55"/>
      <c r="JE23" s="55"/>
      <c r="JF23" s="55"/>
      <c r="JG23" s="55"/>
      <c r="JH23" s="55"/>
      <c r="JI23" s="55"/>
      <c r="JJ23" s="55"/>
      <c r="JK23" s="55"/>
      <c r="JL23" s="55"/>
      <c r="JM23" s="55"/>
      <c r="JN23" s="55"/>
      <c r="JO23" s="55"/>
      <c r="JP23" s="55"/>
      <c r="JQ23" s="55"/>
      <c r="JR23" s="55"/>
      <c r="JS23" s="55"/>
      <c r="JT23" s="55"/>
      <c r="JU23" s="55"/>
      <c r="JV23" s="55"/>
      <c r="JW23" s="55"/>
      <c r="JX23" s="55"/>
      <c r="JY23" s="55"/>
      <c r="JZ23" s="55"/>
      <c r="KA23" s="55"/>
      <c r="KB23" s="55"/>
      <c r="KC23" s="55"/>
      <c r="KD23" s="55"/>
      <c r="KE23" s="55"/>
      <c r="KF23" s="55"/>
      <c r="KG23" s="55"/>
      <c r="KH23" s="55"/>
      <c r="KI23" s="55"/>
      <c r="KJ23" s="55"/>
      <c r="KK23" s="55"/>
      <c r="KL23" s="55"/>
      <c r="KM23" s="55"/>
      <c r="KN23" s="55"/>
      <c r="KO23" s="55"/>
      <c r="KP23" s="55"/>
      <c r="KQ23" s="55"/>
      <c r="KR23" s="55"/>
      <c r="KS23" s="55"/>
      <c r="KT23" s="55"/>
      <c r="KU23" s="55"/>
      <c r="KV23" s="55"/>
      <c r="KW23" s="55"/>
      <c r="KX23" s="55"/>
      <c r="KY23" s="55"/>
      <c r="KZ23" s="55"/>
      <c r="LA23" s="55"/>
      <c r="LB23" s="55"/>
      <c r="LC23" s="55"/>
      <c r="LD23" s="55"/>
      <c r="LE23" s="55"/>
      <c r="LF23" s="55"/>
      <c r="LG23" s="55"/>
      <c r="LH23" s="55"/>
      <c r="LI23" s="55"/>
      <c r="LJ23" s="55"/>
      <c r="LK23" s="55"/>
      <c r="LL23" s="55"/>
      <c r="LM23" s="55"/>
      <c r="LN23" s="55"/>
      <c r="LO23" s="55"/>
      <c r="LP23" s="55"/>
      <c r="LQ23" s="55"/>
      <c r="LR23" s="55"/>
      <c r="LS23" s="55"/>
      <c r="LT23" s="55"/>
      <c r="LU23" s="55"/>
      <c r="LV23" s="55"/>
      <c r="LW23" s="55"/>
      <c r="LX23" s="55"/>
      <c r="LY23" s="55"/>
      <c r="LZ23" s="55"/>
      <c r="MA23" s="55"/>
      <c r="MB23" s="55"/>
      <c r="MC23" s="55"/>
      <c r="MD23" s="55"/>
      <c r="ME23" s="55"/>
      <c r="MF23" s="55"/>
      <c r="MG23" s="55"/>
      <c r="MH23" s="55"/>
      <c r="MI23" s="55"/>
      <c r="MJ23" s="55"/>
      <c r="MK23" s="55"/>
      <c r="ML23" s="55"/>
      <c r="MM23" s="55"/>
      <c r="MN23" s="55"/>
      <c r="MO23" s="55"/>
      <c r="MP23" s="55"/>
      <c r="MQ23" s="55"/>
      <c r="MR23" s="55"/>
      <c r="MS23" s="55"/>
      <c r="MT23" s="55"/>
      <c r="MU23" s="55"/>
      <c r="MV23" s="55"/>
      <c r="MW23" s="55"/>
      <c r="MX23" s="55"/>
      <c r="MY23" s="55"/>
      <c r="MZ23" s="55"/>
      <c r="NA23" s="55"/>
      <c r="NB23" s="55"/>
      <c r="NC23" s="55"/>
      <c r="ND23" s="55"/>
      <c r="NE23" s="55"/>
      <c r="NF23" s="55"/>
      <c r="NG23" s="55"/>
      <c r="NH23" s="55"/>
      <c r="NI23" s="55"/>
      <c r="NJ23" s="55"/>
      <c r="NK23" s="55"/>
      <c r="NL23" s="55"/>
      <c r="NM23" s="55"/>
      <c r="NN23" s="55"/>
      <c r="NO23" s="55"/>
      <c r="NP23" s="55"/>
      <c r="NQ23" s="55"/>
      <c r="NR23" s="55"/>
      <c r="NS23" s="55"/>
      <c r="NT23" s="55"/>
      <c r="NU23" s="55"/>
      <c r="NV23" s="55"/>
      <c r="NW23" s="55"/>
      <c r="NX23" s="55"/>
      <c r="NY23" s="55"/>
      <c r="NZ23" s="55"/>
      <c r="OA23" s="55"/>
      <c r="OB23" s="55"/>
      <c r="OC23" s="55"/>
      <c r="OD23" s="55"/>
      <c r="OE23" s="55"/>
      <c r="OF23" s="55"/>
      <c r="OG23" s="55"/>
      <c r="OH23" s="55"/>
      <c r="OI23" s="55"/>
      <c r="OJ23" s="55"/>
      <c r="OK23" s="55"/>
      <c r="OL23" s="55"/>
      <c r="OM23" s="55"/>
      <c r="ON23" s="55"/>
      <c r="OO23" s="55"/>
      <c r="OP23" s="55"/>
      <c r="OQ23" s="55"/>
      <c r="OR23" s="55"/>
      <c r="OS23" s="55"/>
      <c r="OT23" s="55"/>
      <c r="OU23" s="55"/>
      <c r="OV23" s="55"/>
      <c r="OW23" s="55"/>
      <c r="OX23" s="55"/>
      <c r="OY23" s="55"/>
      <c r="OZ23" s="55"/>
      <c r="PA23" s="55"/>
      <c r="PB23" s="55"/>
      <c r="PC23" s="55"/>
      <c r="PD23" s="55"/>
      <c r="PE23" s="55"/>
      <c r="PF23" s="55"/>
      <c r="PG23" s="55"/>
      <c r="PH23" s="55"/>
      <c r="PI23" s="55"/>
      <c r="PJ23" s="55"/>
      <c r="PK23" s="55"/>
      <c r="PL23" s="55"/>
      <c r="PM23" s="55"/>
      <c r="PN23" s="55"/>
      <c r="PO23" s="55"/>
      <c r="PP23" s="55"/>
      <c r="PQ23" s="55"/>
      <c r="PR23" s="55"/>
      <c r="PS23" s="55"/>
      <c r="PT23" s="55"/>
      <c r="PU23" s="55"/>
      <c r="PV23" s="55"/>
      <c r="PW23" s="55"/>
      <c r="PX23" s="55"/>
      <c r="PY23" s="55"/>
      <c r="PZ23" s="55"/>
      <c r="QA23" s="55"/>
      <c r="QB23" s="55"/>
      <c r="QC23" s="55"/>
      <c r="QD23" s="55"/>
      <c r="QE23" s="55"/>
      <c r="QF23" s="55"/>
      <c r="QG23" s="55"/>
      <c r="QH23" s="55"/>
      <c r="QI23" s="55"/>
      <c r="QJ23" s="55"/>
      <c r="QK23" s="55"/>
      <c r="QL23" s="55"/>
      <c r="QM23" s="55"/>
      <c r="QN23" s="55"/>
      <c r="QO23" s="55"/>
      <c r="QP23" s="55"/>
      <c r="QQ23" s="55"/>
      <c r="QR23" s="55"/>
      <c r="QS23" s="55"/>
      <c r="QT23" s="55"/>
      <c r="QU23" s="55"/>
      <c r="QV23" s="55"/>
      <c r="QW23" s="55"/>
      <c r="QX23" s="55"/>
      <c r="QY23" s="55"/>
      <c r="QZ23" s="55"/>
      <c r="RA23" s="55"/>
      <c r="RB23" s="55"/>
      <c r="RC23" s="55"/>
      <c r="RD23" s="55"/>
      <c r="RE23" s="55"/>
      <c r="RF23" s="55"/>
      <c r="RG23" s="55"/>
      <c r="RH23" s="55"/>
      <c r="RI23" s="55"/>
      <c r="RJ23" s="55"/>
      <c r="RK23" s="55"/>
      <c r="RL23" s="55"/>
      <c r="RM23" s="55"/>
      <c r="RN23" s="55"/>
      <c r="RO23" s="55"/>
      <c r="RP23" s="55"/>
      <c r="RQ23" s="55"/>
      <c r="RR23" s="55"/>
      <c r="RS23" s="55"/>
      <c r="RT23" s="55"/>
      <c r="RU23" s="55"/>
      <c r="RV23" s="55"/>
      <c r="RW23" s="55"/>
      <c r="RX23" s="55"/>
      <c r="RY23" s="55"/>
      <c r="RZ23" s="55"/>
      <c r="SA23" s="55"/>
      <c r="SB23" s="55"/>
      <c r="SC23" s="55"/>
      <c r="SD23" s="55"/>
      <c r="SE23" s="55"/>
      <c r="SF23" s="55"/>
      <c r="SG23" s="55"/>
      <c r="SH23" s="55"/>
      <c r="SI23" s="55"/>
      <c r="SJ23" s="55"/>
      <c r="SK23" s="55"/>
      <c r="SL23" s="55"/>
      <c r="SM23" s="55"/>
      <c r="SN23" s="55"/>
      <c r="SO23" s="55"/>
      <c r="SP23" s="55"/>
      <c r="SQ23" s="55"/>
      <c r="SR23" s="55"/>
    </row>
    <row r="24" spans="1:1938" s="51" customFormat="1" ht="12.6" customHeight="1">
      <c r="A24" s="65"/>
      <c r="B24" s="181">
        <v>13</v>
      </c>
      <c r="C24" s="186" t="s">
        <v>174</v>
      </c>
      <c r="D24" s="189" t="s">
        <v>244</v>
      </c>
      <c r="E24" s="185" t="s">
        <v>30</v>
      </c>
      <c r="F24" s="185" t="s">
        <v>20</v>
      </c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5"/>
      <c r="IN24" s="55"/>
      <c r="IO24" s="55"/>
      <c r="IP24" s="55"/>
      <c r="IQ24" s="55"/>
      <c r="IR24" s="55"/>
      <c r="IS24" s="55"/>
      <c r="IT24" s="55"/>
      <c r="IU24" s="55"/>
      <c r="IV24" s="55"/>
      <c r="IW24" s="55"/>
      <c r="IX24" s="55"/>
      <c r="IY24" s="55"/>
      <c r="IZ24" s="55"/>
      <c r="JA24" s="55"/>
      <c r="JB24" s="55"/>
      <c r="JC24" s="55"/>
      <c r="JD24" s="55"/>
      <c r="JE24" s="55"/>
      <c r="JF24" s="55"/>
      <c r="JG24" s="55"/>
      <c r="JH24" s="55"/>
      <c r="JI24" s="55"/>
      <c r="JJ24" s="55"/>
      <c r="JK24" s="55"/>
      <c r="JL24" s="55"/>
      <c r="JM24" s="55"/>
      <c r="JN24" s="55"/>
      <c r="JO24" s="55"/>
      <c r="JP24" s="55"/>
      <c r="JQ24" s="55"/>
      <c r="JR24" s="55"/>
      <c r="JS24" s="55"/>
      <c r="JT24" s="55"/>
      <c r="JU24" s="55"/>
      <c r="JV24" s="55"/>
      <c r="JW24" s="55"/>
      <c r="JX24" s="55"/>
      <c r="JY24" s="55"/>
      <c r="JZ24" s="55"/>
      <c r="KA24" s="55"/>
      <c r="KB24" s="55"/>
      <c r="KC24" s="55"/>
      <c r="KD24" s="55"/>
      <c r="KE24" s="55"/>
      <c r="KF24" s="55"/>
      <c r="KG24" s="55"/>
      <c r="KH24" s="55"/>
      <c r="KI24" s="55"/>
      <c r="KJ24" s="55"/>
      <c r="KK24" s="55"/>
      <c r="KL24" s="55"/>
      <c r="KM24" s="55"/>
      <c r="KN24" s="55"/>
      <c r="KO24" s="55"/>
      <c r="KP24" s="55"/>
      <c r="KQ24" s="55"/>
      <c r="KR24" s="55"/>
      <c r="KS24" s="55"/>
      <c r="KT24" s="55"/>
      <c r="KU24" s="55"/>
      <c r="KV24" s="55"/>
      <c r="KW24" s="55"/>
      <c r="KX24" s="55"/>
      <c r="KY24" s="55"/>
      <c r="KZ24" s="55"/>
      <c r="LA24" s="55"/>
      <c r="LB24" s="55"/>
      <c r="LC24" s="55"/>
      <c r="LD24" s="55"/>
      <c r="LE24" s="55"/>
      <c r="LF24" s="55"/>
      <c r="LG24" s="55"/>
      <c r="LH24" s="55"/>
      <c r="LI24" s="55"/>
      <c r="LJ24" s="55"/>
      <c r="LK24" s="55"/>
      <c r="LL24" s="55"/>
      <c r="LM24" s="55"/>
      <c r="LN24" s="55"/>
      <c r="LO24" s="55"/>
      <c r="LP24" s="55"/>
      <c r="LQ24" s="55"/>
      <c r="LR24" s="55"/>
      <c r="LS24" s="55"/>
      <c r="LT24" s="55"/>
      <c r="LU24" s="55"/>
      <c r="LV24" s="55"/>
      <c r="LW24" s="55"/>
      <c r="LX24" s="55"/>
      <c r="LY24" s="55"/>
      <c r="LZ24" s="55"/>
      <c r="MA24" s="55"/>
      <c r="MB24" s="55"/>
      <c r="MC24" s="55"/>
      <c r="MD24" s="55"/>
      <c r="ME24" s="55"/>
      <c r="MF24" s="55"/>
      <c r="MG24" s="55"/>
      <c r="MH24" s="55"/>
      <c r="MI24" s="55"/>
      <c r="MJ24" s="55"/>
      <c r="MK24" s="55"/>
      <c r="ML24" s="55"/>
      <c r="MM24" s="55"/>
      <c r="MN24" s="55"/>
      <c r="MO24" s="55"/>
      <c r="MP24" s="55"/>
      <c r="MQ24" s="55"/>
      <c r="MR24" s="55"/>
      <c r="MS24" s="55"/>
      <c r="MT24" s="55"/>
      <c r="MU24" s="55"/>
      <c r="MV24" s="55"/>
      <c r="MW24" s="55"/>
      <c r="MX24" s="55"/>
      <c r="MY24" s="55"/>
      <c r="MZ24" s="55"/>
      <c r="NA24" s="55"/>
      <c r="NB24" s="55"/>
      <c r="NC24" s="55"/>
      <c r="ND24" s="55"/>
      <c r="NE24" s="55"/>
      <c r="NF24" s="55"/>
      <c r="NG24" s="55"/>
      <c r="NH24" s="55"/>
      <c r="NI24" s="55"/>
      <c r="NJ24" s="55"/>
      <c r="NK24" s="55"/>
      <c r="NL24" s="55"/>
      <c r="NM24" s="55"/>
      <c r="NN24" s="55"/>
      <c r="NO24" s="55"/>
      <c r="NP24" s="55"/>
      <c r="NQ24" s="55"/>
      <c r="NR24" s="55"/>
      <c r="NS24" s="55"/>
      <c r="NT24" s="55"/>
      <c r="NU24" s="55"/>
      <c r="NV24" s="55"/>
      <c r="NW24" s="55"/>
      <c r="NX24" s="55"/>
      <c r="NY24" s="55"/>
      <c r="NZ24" s="55"/>
      <c r="OA24" s="55"/>
      <c r="OB24" s="55"/>
      <c r="OC24" s="55"/>
      <c r="OD24" s="55"/>
      <c r="OE24" s="55"/>
      <c r="OF24" s="55"/>
      <c r="OG24" s="55"/>
      <c r="OH24" s="55"/>
      <c r="OI24" s="55"/>
      <c r="OJ24" s="55"/>
      <c r="OK24" s="55"/>
      <c r="OL24" s="55"/>
      <c r="OM24" s="55"/>
      <c r="ON24" s="55"/>
      <c r="OO24" s="55"/>
      <c r="OP24" s="55"/>
      <c r="OQ24" s="55"/>
      <c r="OR24" s="55"/>
      <c r="OS24" s="55"/>
      <c r="OT24" s="55"/>
      <c r="OU24" s="55"/>
      <c r="OV24" s="55"/>
      <c r="OW24" s="55"/>
      <c r="OX24" s="55"/>
      <c r="OY24" s="55"/>
      <c r="OZ24" s="55"/>
      <c r="PA24" s="55"/>
      <c r="PB24" s="55"/>
      <c r="PC24" s="55"/>
      <c r="PD24" s="55"/>
      <c r="PE24" s="55"/>
      <c r="PF24" s="55"/>
      <c r="PG24" s="55"/>
      <c r="PH24" s="55"/>
      <c r="PI24" s="55"/>
      <c r="PJ24" s="55"/>
      <c r="PK24" s="55"/>
      <c r="PL24" s="55"/>
      <c r="PM24" s="55"/>
      <c r="PN24" s="55"/>
      <c r="PO24" s="55"/>
      <c r="PP24" s="55"/>
      <c r="PQ24" s="55"/>
      <c r="PR24" s="55"/>
      <c r="PS24" s="55"/>
      <c r="PT24" s="55"/>
      <c r="PU24" s="55"/>
      <c r="PV24" s="55"/>
      <c r="PW24" s="55"/>
      <c r="PX24" s="55"/>
      <c r="PY24" s="55"/>
      <c r="PZ24" s="55"/>
      <c r="QA24" s="55"/>
      <c r="QB24" s="55"/>
      <c r="QC24" s="55"/>
      <c r="QD24" s="55"/>
      <c r="QE24" s="55"/>
      <c r="QF24" s="55"/>
      <c r="QG24" s="55"/>
      <c r="QH24" s="55"/>
      <c r="QI24" s="55"/>
      <c r="QJ24" s="55"/>
      <c r="QK24" s="55"/>
      <c r="QL24" s="55"/>
      <c r="QM24" s="55"/>
      <c r="QN24" s="55"/>
      <c r="QO24" s="55"/>
      <c r="QP24" s="55"/>
      <c r="QQ24" s="55"/>
      <c r="QR24" s="55"/>
      <c r="QS24" s="55"/>
      <c r="QT24" s="55"/>
      <c r="QU24" s="55"/>
      <c r="QV24" s="55"/>
      <c r="QW24" s="55"/>
      <c r="QX24" s="55"/>
      <c r="QY24" s="55"/>
      <c r="QZ24" s="55"/>
      <c r="RA24" s="55"/>
      <c r="RB24" s="55"/>
      <c r="RC24" s="55"/>
      <c r="RD24" s="55"/>
      <c r="RE24" s="55"/>
      <c r="RF24" s="55"/>
      <c r="RG24" s="55"/>
      <c r="RH24" s="55"/>
      <c r="RI24" s="55"/>
      <c r="RJ24" s="55"/>
      <c r="RK24" s="55"/>
      <c r="RL24" s="55"/>
      <c r="RM24" s="55"/>
      <c r="RN24" s="55"/>
      <c r="RO24" s="55"/>
      <c r="RP24" s="55"/>
      <c r="RQ24" s="55"/>
      <c r="RR24" s="55"/>
      <c r="RS24" s="55"/>
      <c r="RT24" s="55"/>
      <c r="RU24" s="55"/>
      <c r="RV24" s="55"/>
      <c r="RW24" s="55"/>
      <c r="RX24" s="55"/>
      <c r="RY24" s="55"/>
      <c r="RZ24" s="55"/>
      <c r="SA24" s="55"/>
      <c r="SB24" s="55"/>
      <c r="SC24" s="55"/>
      <c r="SD24" s="55"/>
      <c r="SE24" s="55"/>
      <c r="SF24" s="55"/>
      <c r="SG24" s="55"/>
      <c r="SH24" s="55"/>
      <c r="SI24" s="55"/>
      <c r="SJ24" s="55"/>
      <c r="SK24" s="55"/>
      <c r="SL24" s="55"/>
      <c r="SM24" s="55"/>
      <c r="SN24" s="55"/>
      <c r="SO24" s="55"/>
      <c r="SP24" s="55"/>
      <c r="SQ24" s="55"/>
      <c r="SR24" s="55"/>
    </row>
    <row r="25" spans="1:1938" s="51" customFormat="1" ht="12.6" customHeight="1">
      <c r="A25" s="65"/>
      <c r="B25" s="181">
        <v>14</v>
      </c>
      <c r="C25" s="186" t="s">
        <v>308</v>
      </c>
      <c r="D25" s="189" t="s">
        <v>46</v>
      </c>
      <c r="E25" s="185" t="s">
        <v>110</v>
      </c>
      <c r="F25" s="185" t="s">
        <v>309</v>
      </c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  <c r="IQ25" s="55"/>
      <c r="IR25" s="55"/>
      <c r="IS25" s="55"/>
      <c r="IT25" s="55"/>
      <c r="IU25" s="55"/>
      <c r="IV25" s="55"/>
      <c r="IW25" s="55"/>
      <c r="IX25" s="55"/>
      <c r="IY25" s="55"/>
      <c r="IZ25" s="55"/>
      <c r="JA25" s="55"/>
      <c r="JB25" s="55"/>
      <c r="JC25" s="55"/>
      <c r="JD25" s="55"/>
      <c r="JE25" s="55"/>
      <c r="JF25" s="55"/>
      <c r="JG25" s="55"/>
      <c r="JH25" s="55"/>
      <c r="JI25" s="55"/>
      <c r="JJ25" s="55"/>
      <c r="JK25" s="55"/>
      <c r="JL25" s="55"/>
      <c r="JM25" s="55"/>
      <c r="JN25" s="55"/>
      <c r="JO25" s="55"/>
      <c r="JP25" s="55"/>
      <c r="JQ25" s="55"/>
      <c r="JR25" s="55"/>
      <c r="JS25" s="55"/>
      <c r="JT25" s="55"/>
      <c r="JU25" s="55"/>
      <c r="JV25" s="55"/>
      <c r="JW25" s="55"/>
      <c r="JX25" s="55"/>
      <c r="JY25" s="55"/>
      <c r="JZ25" s="55"/>
      <c r="KA25" s="55"/>
      <c r="KB25" s="55"/>
      <c r="KC25" s="55"/>
      <c r="KD25" s="55"/>
      <c r="KE25" s="55"/>
      <c r="KF25" s="55"/>
      <c r="KG25" s="55"/>
      <c r="KH25" s="55"/>
      <c r="KI25" s="55"/>
      <c r="KJ25" s="55"/>
      <c r="KK25" s="55"/>
      <c r="KL25" s="55"/>
      <c r="KM25" s="55"/>
      <c r="KN25" s="55"/>
      <c r="KO25" s="55"/>
      <c r="KP25" s="55"/>
      <c r="KQ25" s="55"/>
      <c r="KR25" s="55"/>
      <c r="KS25" s="55"/>
      <c r="KT25" s="55"/>
      <c r="KU25" s="55"/>
      <c r="KV25" s="55"/>
      <c r="KW25" s="55"/>
      <c r="KX25" s="55"/>
      <c r="KY25" s="55"/>
      <c r="KZ25" s="55"/>
      <c r="LA25" s="55"/>
      <c r="LB25" s="55"/>
      <c r="LC25" s="55"/>
      <c r="LD25" s="55"/>
      <c r="LE25" s="55"/>
      <c r="LF25" s="55"/>
      <c r="LG25" s="55"/>
      <c r="LH25" s="55"/>
      <c r="LI25" s="55"/>
      <c r="LJ25" s="55"/>
      <c r="LK25" s="55"/>
      <c r="LL25" s="55"/>
      <c r="LM25" s="55"/>
      <c r="LN25" s="55"/>
      <c r="LO25" s="55"/>
      <c r="LP25" s="55"/>
      <c r="LQ25" s="55"/>
      <c r="LR25" s="55"/>
      <c r="LS25" s="55"/>
      <c r="LT25" s="55"/>
      <c r="LU25" s="55"/>
      <c r="LV25" s="55"/>
      <c r="LW25" s="55"/>
      <c r="LX25" s="55"/>
      <c r="LY25" s="55"/>
      <c r="LZ25" s="55"/>
      <c r="MA25" s="55"/>
      <c r="MB25" s="55"/>
      <c r="MC25" s="55"/>
      <c r="MD25" s="55"/>
      <c r="ME25" s="55"/>
      <c r="MF25" s="55"/>
      <c r="MG25" s="55"/>
      <c r="MH25" s="55"/>
      <c r="MI25" s="55"/>
      <c r="MJ25" s="55"/>
      <c r="MK25" s="55"/>
      <c r="ML25" s="55"/>
      <c r="MM25" s="55"/>
      <c r="MN25" s="55"/>
      <c r="MO25" s="55"/>
      <c r="MP25" s="55"/>
      <c r="MQ25" s="55"/>
      <c r="MR25" s="55"/>
      <c r="MS25" s="55"/>
      <c r="MT25" s="55"/>
      <c r="MU25" s="55"/>
      <c r="MV25" s="55"/>
      <c r="MW25" s="55"/>
      <c r="MX25" s="55"/>
      <c r="MY25" s="55"/>
      <c r="MZ25" s="55"/>
      <c r="NA25" s="55"/>
      <c r="NB25" s="55"/>
      <c r="NC25" s="55"/>
      <c r="ND25" s="55"/>
      <c r="NE25" s="55"/>
      <c r="NF25" s="55"/>
      <c r="NG25" s="55"/>
      <c r="NH25" s="55"/>
      <c r="NI25" s="55"/>
      <c r="NJ25" s="55"/>
      <c r="NK25" s="55"/>
      <c r="NL25" s="55"/>
      <c r="NM25" s="55"/>
      <c r="NN25" s="55"/>
      <c r="NO25" s="55"/>
      <c r="NP25" s="55"/>
      <c r="NQ25" s="55"/>
      <c r="NR25" s="55"/>
      <c r="NS25" s="55"/>
      <c r="NT25" s="55"/>
      <c r="NU25" s="55"/>
      <c r="NV25" s="55"/>
      <c r="NW25" s="55"/>
      <c r="NX25" s="55"/>
      <c r="NY25" s="55"/>
      <c r="NZ25" s="55"/>
      <c r="OA25" s="55"/>
      <c r="OB25" s="55"/>
      <c r="OC25" s="55"/>
      <c r="OD25" s="55"/>
      <c r="OE25" s="55"/>
      <c r="OF25" s="55"/>
      <c r="OG25" s="55"/>
      <c r="OH25" s="55"/>
      <c r="OI25" s="55"/>
      <c r="OJ25" s="55"/>
      <c r="OK25" s="55"/>
      <c r="OL25" s="55"/>
      <c r="OM25" s="55"/>
      <c r="ON25" s="55"/>
      <c r="OO25" s="55"/>
      <c r="OP25" s="55"/>
      <c r="OQ25" s="55"/>
      <c r="OR25" s="55"/>
      <c r="OS25" s="55"/>
      <c r="OT25" s="55"/>
      <c r="OU25" s="55"/>
      <c r="OV25" s="55"/>
      <c r="OW25" s="55"/>
      <c r="OX25" s="55"/>
      <c r="OY25" s="55"/>
      <c r="OZ25" s="55"/>
      <c r="PA25" s="55"/>
      <c r="PB25" s="55"/>
      <c r="PC25" s="55"/>
      <c r="PD25" s="55"/>
      <c r="PE25" s="55"/>
      <c r="PF25" s="55"/>
      <c r="PG25" s="55"/>
      <c r="PH25" s="55"/>
      <c r="PI25" s="55"/>
      <c r="PJ25" s="55"/>
      <c r="PK25" s="55"/>
      <c r="PL25" s="55"/>
      <c r="PM25" s="55"/>
      <c r="PN25" s="55"/>
      <c r="PO25" s="55"/>
      <c r="PP25" s="55"/>
      <c r="PQ25" s="55"/>
      <c r="PR25" s="55"/>
      <c r="PS25" s="55"/>
      <c r="PT25" s="55"/>
      <c r="PU25" s="55"/>
      <c r="PV25" s="55"/>
      <c r="PW25" s="55"/>
      <c r="PX25" s="55"/>
      <c r="PY25" s="55"/>
      <c r="PZ25" s="55"/>
      <c r="QA25" s="55"/>
      <c r="QB25" s="55"/>
      <c r="QC25" s="55"/>
      <c r="QD25" s="55"/>
      <c r="QE25" s="55"/>
      <c r="QF25" s="55"/>
      <c r="QG25" s="55"/>
      <c r="QH25" s="55"/>
      <c r="QI25" s="55"/>
      <c r="QJ25" s="55"/>
      <c r="QK25" s="55"/>
      <c r="QL25" s="55"/>
      <c r="QM25" s="55"/>
      <c r="QN25" s="55"/>
      <c r="QO25" s="55"/>
      <c r="QP25" s="55"/>
      <c r="QQ25" s="55"/>
      <c r="QR25" s="55"/>
      <c r="QS25" s="55"/>
      <c r="QT25" s="55"/>
      <c r="QU25" s="55"/>
      <c r="QV25" s="55"/>
      <c r="QW25" s="55"/>
      <c r="QX25" s="55"/>
      <c r="QY25" s="55"/>
      <c r="QZ25" s="55"/>
      <c r="RA25" s="55"/>
      <c r="RB25" s="55"/>
      <c r="RC25" s="55"/>
      <c r="RD25" s="55"/>
      <c r="RE25" s="55"/>
      <c r="RF25" s="55"/>
      <c r="RG25" s="55"/>
      <c r="RH25" s="55"/>
      <c r="RI25" s="55"/>
      <c r="RJ25" s="55"/>
      <c r="RK25" s="55"/>
      <c r="RL25" s="55"/>
      <c r="RM25" s="55"/>
      <c r="RN25" s="55"/>
      <c r="RO25" s="55"/>
      <c r="RP25" s="55"/>
      <c r="RQ25" s="55"/>
      <c r="RR25" s="55"/>
      <c r="RS25" s="55"/>
      <c r="RT25" s="55"/>
      <c r="RU25" s="55"/>
      <c r="RV25" s="55"/>
      <c r="RW25" s="55"/>
      <c r="RX25" s="55"/>
      <c r="RY25" s="55"/>
      <c r="RZ25" s="55"/>
      <c r="SA25" s="55"/>
      <c r="SB25" s="55"/>
      <c r="SC25" s="55"/>
      <c r="SD25" s="55"/>
      <c r="SE25" s="55"/>
      <c r="SF25" s="55"/>
      <c r="SG25" s="55"/>
      <c r="SH25" s="55"/>
      <c r="SI25" s="55"/>
      <c r="SJ25" s="55"/>
      <c r="SK25" s="55"/>
      <c r="SL25" s="55"/>
      <c r="SM25" s="55"/>
      <c r="SN25" s="55"/>
      <c r="SO25" s="55"/>
      <c r="SP25" s="55"/>
      <c r="SQ25" s="55"/>
      <c r="SR25" s="55"/>
    </row>
    <row r="26" spans="1:1938" s="57" customFormat="1" ht="12.6" customHeight="1">
      <c r="A26" s="65"/>
      <c r="B26" s="190">
        <v>15</v>
      </c>
      <c r="C26" s="182" t="s">
        <v>175</v>
      </c>
      <c r="D26" s="191" t="s">
        <v>108</v>
      </c>
      <c r="E26" s="181" t="s">
        <v>101</v>
      </c>
      <c r="F26" s="181" t="s">
        <v>34</v>
      </c>
      <c r="G26" s="55"/>
      <c r="H26" s="55"/>
      <c r="I26" s="55"/>
      <c r="J26" s="55"/>
      <c r="K26" s="55"/>
      <c r="L26" s="55"/>
      <c r="M26" s="55"/>
      <c r="N26" s="55"/>
      <c r="O26" s="55"/>
      <c r="P26" s="55"/>
    </row>
    <row r="27" spans="1:1938" ht="12.6" customHeight="1">
      <c r="A27" s="65"/>
      <c r="B27" s="433" t="s">
        <v>57</v>
      </c>
      <c r="C27" s="434"/>
      <c r="D27" s="434"/>
      <c r="E27" s="434"/>
      <c r="F27" s="435"/>
      <c r="G27" s="55"/>
      <c r="H27" s="55"/>
      <c r="I27" s="55"/>
      <c r="J27" s="55"/>
      <c r="K27" s="55"/>
      <c r="L27" s="55"/>
    </row>
    <row r="28" spans="1:1938" s="51" customFormat="1" ht="12.6" customHeight="1">
      <c r="A28" s="65"/>
      <c r="B28" s="185">
        <v>16</v>
      </c>
      <c r="C28" s="186" t="s">
        <v>219</v>
      </c>
      <c r="D28" s="189" t="s">
        <v>245</v>
      </c>
      <c r="E28" s="186" t="s">
        <v>348</v>
      </c>
      <c r="F28" s="185" t="s">
        <v>328</v>
      </c>
      <c r="G28" s="55"/>
      <c r="H28" s="55"/>
      <c r="I28" s="55"/>
      <c r="J28" s="55"/>
      <c r="K28" s="55"/>
      <c r="L28" s="55"/>
    </row>
    <row r="29" spans="1:1938" s="51" customFormat="1" ht="12.6" customHeight="1">
      <c r="A29" s="65"/>
      <c r="B29" s="185">
        <v>17</v>
      </c>
      <c r="C29" s="186" t="s">
        <v>220</v>
      </c>
      <c r="D29" s="185" t="s">
        <v>245</v>
      </c>
      <c r="E29" s="186" t="s">
        <v>184</v>
      </c>
      <c r="F29" s="185" t="s">
        <v>37</v>
      </c>
      <c r="G29" s="55"/>
      <c r="H29" s="55"/>
      <c r="I29" s="55"/>
      <c r="J29" s="55"/>
      <c r="K29" s="55"/>
      <c r="L29" s="55"/>
    </row>
    <row r="30" spans="1:1938" s="51" customFormat="1" ht="12.6" customHeight="1">
      <c r="A30" s="65"/>
      <c r="B30" s="185">
        <v>18</v>
      </c>
      <c r="C30" s="186" t="s">
        <v>221</v>
      </c>
      <c r="D30" s="189" t="s">
        <v>246</v>
      </c>
      <c r="E30" s="185" t="s">
        <v>22</v>
      </c>
      <c r="F30" s="185" t="s">
        <v>328</v>
      </c>
      <c r="G30" s="55"/>
      <c r="H30" s="55"/>
      <c r="I30" s="55"/>
      <c r="J30" s="55"/>
      <c r="K30" s="55"/>
      <c r="L30" s="55"/>
    </row>
    <row r="31" spans="1:1938" s="53" customFormat="1" ht="12.6" customHeight="1">
      <c r="A31" s="65"/>
      <c r="B31" s="428">
        <v>19</v>
      </c>
      <c r="C31" s="437" t="s">
        <v>43</v>
      </c>
      <c r="D31" s="437" t="s">
        <v>73</v>
      </c>
      <c r="E31" s="186" t="s">
        <v>230</v>
      </c>
      <c r="F31" s="181" t="s">
        <v>25</v>
      </c>
      <c r="G31" s="55"/>
      <c r="H31" s="58"/>
      <c r="I31" s="55"/>
      <c r="J31" s="55"/>
      <c r="K31" s="55"/>
      <c r="L31" s="55"/>
    </row>
    <row r="32" spans="1:1938" s="57" customFormat="1" ht="12.6" customHeight="1">
      <c r="A32" s="65"/>
      <c r="B32" s="436"/>
      <c r="C32" s="438"/>
      <c r="D32" s="438"/>
      <c r="E32" s="186" t="s">
        <v>84</v>
      </c>
      <c r="F32" s="185" t="s">
        <v>45</v>
      </c>
      <c r="G32" s="55"/>
      <c r="H32" s="58"/>
      <c r="I32" s="55"/>
      <c r="J32" s="55"/>
      <c r="K32" s="55"/>
      <c r="L32" s="55"/>
    </row>
    <row r="33" spans="1:12" s="51" customFormat="1" ht="12.6" customHeight="1">
      <c r="A33" s="65"/>
      <c r="B33" s="185">
        <v>20</v>
      </c>
      <c r="C33" s="186" t="s">
        <v>223</v>
      </c>
      <c r="D33" s="185" t="s">
        <v>247</v>
      </c>
      <c r="E33" s="186" t="s">
        <v>186</v>
      </c>
      <c r="F33" s="185" t="s">
        <v>20</v>
      </c>
      <c r="G33" s="55"/>
      <c r="H33" s="55"/>
      <c r="I33" s="55"/>
      <c r="J33" s="55"/>
      <c r="K33" s="55"/>
      <c r="L33" s="55"/>
    </row>
    <row r="34" spans="1:12" s="51" customFormat="1" ht="12.6" customHeight="1">
      <c r="A34" s="65"/>
      <c r="B34" s="185">
        <v>21</v>
      </c>
      <c r="C34" s="186" t="s">
        <v>222</v>
      </c>
      <c r="D34" s="192">
        <v>41640</v>
      </c>
      <c r="E34" s="186" t="s">
        <v>61</v>
      </c>
      <c r="F34" s="185" t="s">
        <v>328</v>
      </c>
      <c r="G34" s="55"/>
      <c r="H34" s="55"/>
      <c r="I34" s="55"/>
      <c r="J34" s="55"/>
      <c r="K34" s="55"/>
      <c r="L34" s="55"/>
    </row>
    <row r="35" spans="1:12" ht="12.6" customHeight="1">
      <c r="A35" s="65"/>
      <c r="B35" s="433" t="s">
        <v>86</v>
      </c>
      <c r="C35" s="434"/>
      <c r="D35" s="434"/>
      <c r="E35" s="434"/>
      <c r="F35" s="435"/>
      <c r="G35" s="55"/>
      <c r="H35" s="55"/>
      <c r="I35" s="55"/>
      <c r="J35" s="55"/>
      <c r="K35" s="55"/>
      <c r="L35" s="55"/>
    </row>
    <row r="36" spans="1:12" ht="12.6" customHeight="1">
      <c r="A36" s="65"/>
      <c r="B36" s="193">
        <v>22</v>
      </c>
      <c r="C36" s="186" t="s">
        <v>215</v>
      </c>
      <c r="D36" s="194">
        <v>41275</v>
      </c>
      <c r="E36" s="186" t="s">
        <v>216</v>
      </c>
      <c r="F36" s="185" t="s">
        <v>48</v>
      </c>
      <c r="G36" s="55"/>
      <c r="H36" s="55"/>
      <c r="I36" s="55"/>
      <c r="J36" s="55"/>
      <c r="K36" s="55"/>
      <c r="L36" s="55"/>
    </row>
    <row r="37" spans="1:12" ht="12.6" customHeight="1">
      <c r="A37" s="65"/>
      <c r="B37" s="193">
        <v>23</v>
      </c>
      <c r="C37" s="186" t="s">
        <v>223</v>
      </c>
      <c r="D37" s="194" t="s">
        <v>242</v>
      </c>
      <c r="E37" s="186" t="s">
        <v>216</v>
      </c>
      <c r="F37" s="185" t="s">
        <v>25</v>
      </c>
      <c r="G37" s="55"/>
      <c r="H37" s="55"/>
      <c r="I37" s="55"/>
      <c r="J37" s="55"/>
      <c r="K37" s="55"/>
      <c r="L37" s="55"/>
    </row>
    <row r="38" spans="1:12" s="53" customFormat="1" ht="12.6" customHeight="1">
      <c r="A38" s="65"/>
      <c r="B38" s="195">
        <v>24</v>
      </c>
      <c r="C38" s="186" t="s">
        <v>26</v>
      </c>
      <c r="D38" s="186" t="s">
        <v>27</v>
      </c>
      <c r="E38" s="186" t="s">
        <v>187</v>
      </c>
      <c r="F38" s="185" t="s">
        <v>329</v>
      </c>
      <c r="G38" s="55"/>
      <c r="H38" s="55"/>
      <c r="I38" s="55"/>
      <c r="J38" s="55"/>
      <c r="K38" s="55"/>
      <c r="L38" s="55"/>
    </row>
    <row r="39" spans="1:12" ht="12.6" customHeight="1">
      <c r="C39" s="439" t="s">
        <v>350</v>
      </c>
      <c r="D39" s="440"/>
      <c r="E39" s="440"/>
      <c r="F39" s="440"/>
    </row>
    <row r="40" spans="1:12" ht="12.6" customHeight="1">
      <c r="C40" s="440"/>
      <c r="D40" s="440"/>
      <c r="E40" s="440"/>
      <c r="F40" s="440"/>
    </row>
    <row r="41" spans="1:12" ht="12.6" customHeight="1">
      <c r="C41" s="440"/>
      <c r="D41" s="440"/>
      <c r="E41" s="440"/>
      <c r="F41" s="440"/>
    </row>
    <row r="42" spans="1:12" ht="12.6" customHeight="1">
      <c r="C42" s="180"/>
      <c r="D42" s="180"/>
      <c r="E42" s="180"/>
      <c r="F42" s="180"/>
    </row>
    <row r="43" spans="1:12" ht="12.6" customHeight="1">
      <c r="C43" s="20" t="s">
        <v>349</v>
      </c>
      <c r="G43" s="60"/>
    </row>
    <row r="46" spans="1:12">
      <c r="B46" s="431" t="s">
        <v>365</v>
      </c>
      <c r="C46" s="431"/>
      <c r="D46" s="431"/>
      <c r="E46" s="431"/>
      <c r="F46" s="431"/>
    </row>
    <row r="47" spans="1:12">
      <c r="B47" s="432"/>
      <c r="C47" s="432"/>
      <c r="D47" s="432"/>
      <c r="E47" s="432"/>
      <c r="F47" s="432"/>
    </row>
    <row r="48" spans="1:12">
      <c r="B48" s="178"/>
      <c r="C48" s="178"/>
      <c r="D48" s="178"/>
      <c r="E48" s="178"/>
      <c r="F48" s="178"/>
    </row>
    <row r="49" spans="2:7">
      <c r="B49" s="415" t="s">
        <v>3</v>
      </c>
      <c r="C49" s="417" t="s">
        <v>4</v>
      </c>
      <c r="D49" s="417" t="s">
        <v>5</v>
      </c>
      <c r="E49" s="410" t="s">
        <v>363</v>
      </c>
      <c r="F49" s="369" t="s">
        <v>355</v>
      </c>
    </row>
    <row r="50" spans="2:7">
      <c r="B50" s="415"/>
      <c r="C50" s="417"/>
      <c r="D50" s="417"/>
      <c r="E50" s="411"/>
      <c r="F50" s="369"/>
    </row>
    <row r="51" spans="2:7">
      <c r="B51" s="416"/>
      <c r="C51" s="418"/>
      <c r="D51" s="418"/>
      <c r="E51" s="407"/>
      <c r="F51" s="369"/>
    </row>
    <row r="52" spans="2:7">
      <c r="B52" s="14">
        <v>1</v>
      </c>
      <c r="C52" s="14">
        <v>2</v>
      </c>
      <c r="D52" s="14">
        <v>3</v>
      </c>
      <c r="E52" s="14">
        <v>4</v>
      </c>
      <c r="F52" s="14">
        <v>5</v>
      </c>
    </row>
    <row r="53" spans="2:7">
      <c r="B53" s="425" t="s">
        <v>58</v>
      </c>
      <c r="C53" s="426"/>
      <c r="D53" s="426"/>
      <c r="E53" s="426"/>
      <c r="F53" s="427"/>
    </row>
    <row r="54" spans="2:7">
      <c r="B54" s="181">
        <v>1</v>
      </c>
      <c r="C54" s="182" t="s">
        <v>178</v>
      </c>
      <c r="D54" s="182" t="s">
        <v>235</v>
      </c>
      <c r="E54" s="182" t="s">
        <v>354</v>
      </c>
      <c r="F54" s="181" t="s">
        <v>20</v>
      </c>
    </row>
    <row r="55" spans="2:7">
      <c r="B55" s="181">
        <v>2</v>
      </c>
      <c r="C55" s="182" t="s">
        <v>228</v>
      </c>
      <c r="D55" s="183" t="s">
        <v>236</v>
      </c>
      <c r="E55" s="182" t="s">
        <v>357</v>
      </c>
      <c r="F55" s="181" t="s">
        <v>37</v>
      </c>
    </row>
    <row r="56" spans="2:7" ht="22.5">
      <c r="B56" s="181">
        <v>3</v>
      </c>
      <c r="C56" s="182" t="s">
        <v>226</v>
      </c>
      <c r="D56" s="184" t="s">
        <v>312</v>
      </c>
      <c r="E56" s="182" t="s">
        <v>358</v>
      </c>
      <c r="F56" s="181" t="s">
        <v>105</v>
      </c>
    </row>
    <row r="57" spans="2:7" ht="22.5">
      <c r="B57" s="181">
        <v>4</v>
      </c>
      <c r="C57" s="182" t="s">
        <v>180</v>
      </c>
      <c r="D57" s="182" t="s">
        <v>237</v>
      </c>
      <c r="E57" s="182" t="s">
        <v>354</v>
      </c>
      <c r="F57" s="181" t="s">
        <v>20</v>
      </c>
    </row>
    <row r="58" spans="2:7">
      <c r="B58" s="181">
        <v>5</v>
      </c>
      <c r="C58" s="182" t="s">
        <v>96</v>
      </c>
      <c r="D58" s="182" t="s">
        <v>238</v>
      </c>
      <c r="E58" s="182" t="s">
        <v>354</v>
      </c>
      <c r="F58" s="181" t="s">
        <v>48</v>
      </c>
    </row>
    <row r="59" spans="2:7" ht="22.5">
      <c r="B59" s="181">
        <v>6</v>
      </c>
      <c r="C59" s="182" t="s">
        <v>188</v>
      </c>
      <c r="D59" s="184" t="s">
        <v>366</v>
      </c>
      <c r="E59" s="182" t="s">
        <v>359</v>
      </c>
      <c r="F59" s="181" t="s">
        <v>37</v>
      </c>
    </row>
    <row r="60" spans="2:7" ht="22.5">
      <c r="B60" s="181">
        <v>7</v>
      </c>
      <c r="C60" s="182" t="s">
        <v>173</v>
      </c>
      <c r="D60" s="182" t="s">
        <v>240</v>
      </c>
      <c r="E60" s="182" t="s">
        <v>361</v>
      </c>
      <c r="F60" s="181" t="s">
        <v>37</v>
      </c>
    </row>
    <row r="61" spans="2:7" ht="22.5">
      <c r="B61" s="185">
        <v>8</v>
      </c>
      <c r="C61" s="186" t="s">
        <v>117</v>
      </c>
      <c r="D61" s="186" t="s">
        <v>242</v>
      </c>
      <c r="E61" s="182" t="s">
        <v>356</v>
      </c>
      <c r="F61" s="185" t="s">
        <v>25</v>
      </c>
      <c r="G61" t="s">
        <v>369</v>
      </c>
    </row>
    <row r="62" spans="2:7" ht="22.5">
      <c r="B62" s="181">
        <v>9</v>
      </c>
      <c r="C62" s="186" t="s">
        <v>174</v>
      </c>
      <c r="D62" s="189" t="s">
        <v>244</v>
      </c>
      <c r="E62" s="182" t="s">
        <v>360</v>
      </c>
      <c r="F62" s="185" t="s">
        <v>20</v>
      </c>
    </row>
    <row r="63" spans="2:7" ht="22.5">
      <c r="B63" s="181">
        <v>10</v>
      </c>
      <c r="C63" s="186" t="s">
        <v>308</v>
      </c>
      <c r="D63" s="189" t="s">
        <v>46</v>
      </c>
      <c r="E63" s="182" t="s">
        <v>358</v>
      </c>
      <c r="F63" s="187" t="s">
        <v>37</v>
      </c>
    </row>
    <row r="64" spans="2:7">
      <c r="B64" s="433" t="s">
        <v>57</v>
      </c>
      <c r="C64" s="434"/>
      <c r="D64" s="434"/>
      <c r="E64" s="434"/>
      <c r="F64" s="435"/>
    </row>
    <row r="65" spans="2:6">
      <c r="B65" s="185">
        <v>11</v>
      </c>
      <c r="C65" s="186" t="s">
        <v>219</v>
      </c>
      <c r="D65" s="189" t="s">
        <v>245</v>
      </c>
      <c r="E65" s="182" t="s">
        <v>357</v>
      </c>
      <c r="F65" s="187" t="s">
        <v>364</v>
      </c>
    </row>
    <row r="66" spans="2:6">
      <c r="B66" s="185">
        <v>12</v>
      </c>
      <c r="C66" s="186" t="s">
        <v>220</v>
      </c>
      <c r="D66" s="185" t="s">
        <v>245</v>
      </c>
      <c r="E66" s="182" t="s">
        <v>357</v>
      </c>
      <c r="F66" s="185" t="s">
        <v>37</v>
      </c>
    </row>
    <row r="67" spans="2:6">
      <c r="B67" s="185">
        <v>13</v>
      </c>
      <c r="C67" s="186" t="s">
        <v>221</v>
      </c>
      <c r="D67" s="189" t="s">
        <v>246</v>
      </c>
      <c r="E67" s="187" t="s">
        <v>362</v>
      </c>
      <c r="F67" s="187" t="s">
        <v>37</v>
      </c>
    </row>
    <row r="68" spans="2:6" ht="22.5">
      <c r="B68" s="185">
        <v>14</v>
      </c>
      <c r="C68" s="186" t="s">
        <v>223</v>
      </c>
      <c r="D68" s="185" t="s">
        <v>247</v>
      </c>
      <c r="E68" s="182" t="s">
        <v>358</v>
      </c>
      <c r="F68" s="185" t="s">
        <v>20</v>
      </c>
    </row>
    <row r="69" spans="2:6" ht="22.5">
      <c r="B69" s="185">
        <v>15</v>
      </c>
      <c r="C69" s="186" t="s">
        <v>222</v>
      </c>
      <c r="D69" s="192">
        <v>41640</v>
      </c>
      <c r="E69" s="197" t="s">
        <v>368</v>
      </c>
      <c r="F69" s="187" t="s">
        <v>37</v>
      </c>
    </row>
    <row r="70" spans="2:6">
      <c r="B70" s="433" t="s">
        <v>86</v>
      </c>
      <c r="C70" s="434"/>
      <c r="D70" s="434"/>
      <c r="E70" s="434"/>
      <c r="F70" s="435"/>
    </row>
    <row r="71" spans="2:6" ht="22.5">
      <c r="B71" s="198">
        <v>16</v>
      </c>
      <c r="C71" s="186" t="s">
        <v>215</v>
      </c>
      <c r="D71" s="194">
        <v>41275</v>
      </c>
      <c r="E71" s="182" t="s">
        <v>356</v>
      </c>
      <c r="F71" s="185" t="s">
        <v>48</v>
      </c>
    </row>
    <row r="72" spans="2:6" ht="22.5">
      <c r="B72" s="198">
        <v>17</v>
      </c>
      <c r="C72" s="186" t="s">
        <v>223</v>
      </c>
      <c r="D72" s="194" t="s">
        <v>242</v>
      </c>
      <c r="E72" s="182" t="s">
        <v>356</v>
      </c>
      <c r="F72" s="185" t="s">
        <v>25</v>
      </c>
    </row>
    <row r="73" spans="2:6">
      <c r="C73" s="439" t="s">
        <v>350</v>
      </c>
      <c r="D73" s="440"/>
      <c r="E73" s="440"/>
      <c r="F73" s="440"/>
    </row>
    <row r="74" spans="2:6">
      <c r="C74" s="440"/>
      <c r="D74" s="440"/>
      <c r="E74" s="440"/>
      <c r="F74" s="440"/>
    </row>
    <row r="75" spans="2:6">
      <c r="C75" s="440"/>
      <c r="D75" s="440"/>
      <c r="E75" s="440"/>
      <c r="F75" s="440"/>
    </row>
    <row r="76" spans="2:6">
      <c r="C76" s="196" t="s">
        <v>367</v>
      </c>
      <c r="D76" s="180"/>
      <c r="E76" s="180"/>
      <c r="F76" s="180"/>
    </row>
    <row r="77" spans="2:6">
      <c r="C77" s="20" t="s">
        <v>349</v>
      </c>
    </row>
  </sheetData>
  <mergeCells count="28">
    <mergeCell ref="C73:F75"/>
    <mergeCell ref="E49:E51"/>
    <mergeCell ref="F49:F51"/>
    <mergeCell ref="B53:F53"/>
    <mergeCell ref="B64:F64"/>
    <mergeCell ref="B70:F70"/>
    <mergeCell ref="B35:F35"/>
    <mergeCell ref="C39:F41"/>
    <mergeCell ref="B46:F47"/>
    <mergeCell ref="B49:B51"/>
    <mergeCell ref="C49:C51"/>
    <mergeCell ref="D49:D51"/>
    <mergeCell ref="B21:B22"/>
    <mergeCell ref="C21:C22"/>
    <mergeCell ref="D21:D22"/>
    <mergeCell ref="B27:F27"/>
    <mergeCell ref="B31:B32"/>
    <mergeCell ref="C31:C32"/>
    <mergeCell ref="D31:D32"/>
    <mergeCell ref="B8:F8"/>
    <mergeCell ref="B18:B20"/>
    <mergeCell ref="C18:C20"/>
    <mergeCell ref="B1:F2"/>
    <mergeCell ref="B4:B6"/>
    <mergeCell ref="C4:C6"/>
    <mergeCell ref="D4:D6"/>
    <mergeCell ref="E4:E6"/>
    <mergeCell ref="F4:F6"/>
  </mergeCells>
  <pageMargins left="1.1023622047244095" right="1.1023622047244095" top="0.35433070866141736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94"/>
  <sheetViews>
    <sheetView tabSelected="1" view="pageBreakPreview" topLeftCell="B1" zoomScale="90" zoomScaleSheetLayoutView="90" workbookViewId="0">
      <pane xSplit="5" ySplit="8" topLeftCell="K9" activePane="bottomRight" state="frozen"/>
      <selection activeCell="B1" sqref="B1"/>
      <selection pane="topRight" activeCell="G1" sqref="G1"/>
      <selection pane="bottomLeft" activeCell="B9" sqref="B9"/>
      <selection pane="bottomRight" activeCell="R150" sqref="R150"/>
    </sheetView>
  </sheetViews>
  <sheetFormatPr defaultRowHeight="12.75"/>
  <cols>
    <col min="1" max="1" width="0" hidden="1" customWidth="1"/>
    <col min="2" max="2" width="4.140625" customWidth="1"/>
    <col min="3" max="3" width="34.28515625" customWidth="1"/>
    <col min="4" max="4" width="15.28515625" customWidth="1"/>
    <col min="5" max="5" width="21.85546875" customWidth="1"/>
    <col min="6" max="6" width="8.85546875" customWidth="1"/>
    <col min="7" max="7" width="10.85546875" customWidth="1"/>
    <col min="8" max="8" width="9" customWidth="1"/>
    <col min="9" max="9" width="9.5703125" customWidth="1"/>
    <col min="10" max="10" width="11.42578125" customWidth="1"/>
    <col min="11" max="11" width="9.85546875" customWidth="1"/>
    <col min="12" max="12" width="9.7109375" customWidth="1"/>
    <col min="13" max="13" width="10.28515625" customWidth="1"/>
    <col min="14" max="14" width="15.140625" customWidth="1"/>
    <col min="15" max="15" width="23.85546875" customWidth="1"/>
    <col min="16" max="16" width="21.28515625" customWidth="1"/>
    <col min="17" max="17" width="16.85546875" customWidth="1"/>
    <col min="18" max="18" width="11.28515625" customWidth="1"/>
    <col min="20" max="20" width="10.28515625" bestFit="1" customWidth="1"/>
    <col min="21" max="21" width="9" bestFit="1" customWidth="1"/>
    <col min="23" max="23" width="9.28515625" bestFit="1" customWidth="1"/>
  </cols>
  <sheetData>
    <row r="1" spans="1:24">
      <c r="B1" s="362" t="s">
        <v>535</v>
      </c>
      <c r="C1" s="363"/>
      <c r="D1" s="362"/>
      <c r="E1" s="362"/>
      <c r="F1" s="1"/>
      <c r="G1" s="3"/>
      <c r="H1" s="3"/>
      <c r="I1" s="3"/>
      <c r="J1" s="3"/>
      <c r="K1" s="220"/>
      <c r="L1" s="220"/>
      <c r="M1" s="220"/>
      <c r="N1" s="498" t="s">
        <v>0</v>
      </c>
      <c r="O1" s="499"/>
      <c r="P1" s="499"/>
      <c r="Q1" s="20"/>
    </row>
    <row r="2" spans="1:24">
      <c r="B2" s="364" t="s">
        <v>1</v>
      </c>
      <c r="C2" s="365"/>
      <c r="D2" s="364"/>
      <c r="E2" s="364"/>
      <c r="F2" s="3"/>
      <c r="G2" s="3"/>
      <c r="H2" s="3"/>
      <c r="I2" s="3"/>
      <c r="J2" s="3"/>
      <c r="K2" s="221"/>
      <c r="L2" s="221"/>
      <c r="M2" s="221"/>
      <c r="N2" s="500" t="s">
        <v>538</v>
      </c>
      <c r="O2" s="499"/>
      <c r="P2" s="499"/>
    </row>
    <row r="3" spans="1:24">
      <c r="B3" s="364" t="s">
        <v>81</v>
      </c>
      <c r="C3" s="365"/>
      <c r="D3" s="364"/>
      <c r="E3" s="364"/>
      <c r="F3" s="3"/>
      <c r="G3" s="3"/>
      <c r="H3" s="3"/>
      <c r="I3" s="3"/>
      <c r="J3" s="3"/>
      <c r="K3" s="221"/>
      <c r="L3" s="221"/>
      <c r="M3" s="221"/>
      <c r="N3" s="365"/>
      <c r="O3" s="365"/>
      <c r="P3" s="365"/>
    </row>
    <row r="4" spans="1:24">
      <c r="B4" s="364" t="s">
        <v>536</v>
      </c>
      <c r="C4" s="365"/>
      <c r="D4" s="364"/>
      <c r="E4" s="364"/>
      <c r="F4" s="3"/>
      <c r="G4" s="3"/>
      <c r="H4" s="3"/>
      <c r="I4" s="3"/>
      <c r="J4" s="3"/>
      <c r="K4" s="221"/>
      <c r="L4" s="221"/>
      <c r="M4" s="221"/>
      <c r="N4" s="501" t="s">
        <v>539</v>
      </c>
      <c r="O4" s="501"/>
      <c r="P4" s="501"/>
    </row>
    <row r="5" spans="1:24">
      <c r="B5" s="364" t="s">
        <v>537</v>
      </c>
      <c r="C5" s="365"/>
      <c r="D5" s="364"/>
      <c r="E5" s="364"/>
      <c r="F5" s="3"/>
      <c r="G5" s="3"/>
      <c r="H5" s="3"/>
      <c r="I5" s="3"/>
      <c r="J5" s="3"/>
      <c r="K5" s="221"/>
      <c r="L5" s="221"/>
      <c r="M5" s="221"/>
      <c r="N5" s="501" t="s">
        <v>370</v>
      </c>
      <c r="O5" s="501"/>
      <c r="P5" s="501"/>
    </row>
    <row r="6" spans="1:24">
      <c r="B6" s="387" t="s">
        <v>525</v>
      </c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</row>
    <row r="7" spans="1:24" ht="12.75" customHeight="1">
      <c r="B7" s="490" t="s">
        <v>3</v>
      </c>
      <c r="C7" s="491" t="s">
        <v>4</v>
      </c>
      <c r="D7" s="491" t="s">
        <v>5</v>
      </c>
      <c r="E7" s="479" t="s">
        <v>6</v>
      </c>
      <c r="F7" s="481" t="s">
        <v>7</v>
      </c>
      <c r="G7" s="482" t="s">
        <v>461</v>
      </c>
      <c r="H7" s="483"/>
      <c r="I7" s="483"/>
      <c r="J7" s="484"/>
      <c r="K7" s="482" t="s">
        <v>12</v>
      </c>
      <c r="L7" s="496"/>
      <c r="M7" s="496"/>
      <c r="N7" s="497"/>
      <c r="O7" s="481" t="s">
        <v>9</v>
      </c>
      <c r="P7" s="481" t="s">
        <v>10</v>
      </c>
    </row>
    <row r="8" spans="1:24" ht="46.5" customHeight="1">
      <c r="B8" s="490"/>
      <c r="C8" s="491"/>
      <c r="D8" s="491"/>
      <c r="E8" s="480"/>
      <c r="F8" s="481"/>
      <c r="G8" s="223" t="s">
        <v>457</v>
      </c>
      <c r="H8" s="223" t="s">
        <v>458</v>
      </c>
      <c r="I8" s="223" t="s">
        <v>459</v>
      </c>
      <c r="J8" s="223" t="s">
        <v>460</v>
      </c>
      <c r="K8" s="223" t="s">
        <v>376</v>
      </c>
      <c r="L8" s="223" t="s">
        <v>459</v>
      </c>
      <c r="M8" s="223" t="s">
        <v>460</v>
      </c>
      <c r="N8" s="223" t="s">
        <v>13</v>
      </c>
      <c r="O8" s="481"/>
      <c r="P8" s="481"/>
    </row>
    <row r="9" spans="1:24">
      <c r="B9" s="224">
        <v>1</v>
      </c>
      <c r="C9" s="224">
        <v>2</v>
      </c>
      <c r="D9" s="224">
        <v>3</v>
      </c>
      <c r="E9" s="224">
        <v>4</v>
      </c>
      <c r="F9" s="224">
        <v>5</v>
      </c>
      <c r="G9" s="224">
        <v>6</v>
      </c>
      <c r="H9" s="224">
        <v>7</v>
      </c>
      <c r="I9" s="224">
        <v>8</v>
      </c>
      <c r="J9" s="224">
        <v>9</v>
      </c>
      <c r="K9" s="224">
        <v>10</v>
      </c>
      <c r="L9" s="224">
        <v>11</v>
      </c>
      <c r="M9" s="224">
        <v>12</v>
      </c>
      <c r="N9" s="224">
        <v>13</v>
      </c>
      <c r="O9" s="224">
        <v>14</v>
      </c>
      <c r="P9" s="224">
        <v>15</v>
      </c>
    </row>
    <row r="10" spans="1:24">
      <c r="B10" s="492" t="s">
        <v>58</v>
      </c>
      <c r="C10" s="492"/>
      <c r="D10" s="492"/>
      <c r="E10" s="492"/>
      <c r="F10" s="492"/>
      <c r="G10" s="492"/>
      <c r="H10" s="492"/>
      <c r="I10" s="492"/>
      <c r="J10" s="492"/>
      <c r="K10" s="492"/>
      <c r="L10" s="492"/>
      <c r="M10" s="492"/>
      <c r="N10" s="492"/>
      <c r="O10" s="225"/>
      <c r="P10" s="225"/>
    </row>
    <row r="11" spans="1:24" ht="24">
      <c r="B11" s="266">
        <v>1</v>
      </c>
      <c r="C11" s="267" t="s">
        <v>388</v>
      </c>
      <c r="D11" s="268" t="s">
        <v>113</v>
      </c>
      <c r="E11" s="269" t="s">
        <v>436</v>
      </c>
      <c r="F11" s="268">
        <v>4</v>
      </c>
      <c r="G11" s="228">
        <v>0</v>
      </c>
      <c r="H11" s="228">
        <v>0</v>
      </c>
      <c r="I11" s="228">
        <v>0</v>
      </c>
      <c r="J11" s="228">
        <v>0</v>
      </c>
      <c r="K11" s="228">
        <v>14000</v>
      </c>
      <c r="L11" s="228">
        <v>14000</v>
      </c>
      <c r="M11" s="228">
        <v>30800</v>
      </c>
      <c r="N11" s="228">
        <f>SUM(G11:M11)</f>
        <v>58800</v>
      </c>
      <c r="O11" s="270" t="s">
        <v>17</v>
      </c>
      <c r="P11" s="271"/>
      <c r="Q11" s="20"/>
    </row>
    <row r="12" spans="1:24" ht="22.5" customHeight="1">
      <c r="B12" s="266">
        <v>2</v>
      </c>
      <c r="C12" s="272" t="s">
        <v>23</v>
      </c>
      <c r="D12" s="273" t="s">
        <v>527</v>
      </c>
      <c r="E12" s="269" t="s">
        <v>160</v>
      </c>
      <c r="F12" s="268">
        <v>1</v>
      </c>
      <c r="G12" s="228">
        <v>2750</v>
      </c>
      <c r="H12" s="228">
        <v>0</v>
      </c>
      <c r="I12" s="228">
        <v>0</v>
      </c>
      <c r="J12" s="228">
        <v>0</v>
      </c>
      <c r="K12" s="228">
        <v>0</v>
      </c>
      <c r="L12" s="228">
        <v>0</v>
      </c>
      <c r="M12" s="228">
        <v>0</v>
      </c>
      <c r="N12" s="228">
        <f>SUM(G12:M12)</f>
        <v>2750</v>
      </c>
      <c r="O12" s="270" t="s">
        <v>17</v>
      </c>
      <c r="P12" s="271"/>
      <c r="Q12" s="20"/>
    </row>
    <row r="13" spans="1:24" s="53" customFormat="1" ht="36">
      <c r="A13" s="65"/>
      <c r="B13" s="266">
        <v>3</v>
      </c>
      <c r="C13" s="274" t="s">
        <v>464</v>
      </c>
      <c r="D13" s="273" t="s">
        <v>465</v>
      </c>
      <c r="E13" s="273" t="s">
        <v>466</v>
      </c>
      <c r="F13" s="275">
        <v>3</v>
      </c>
      <c r="G13" s="229">
        <v>0</v>
      </c>
      <c r="H13" s="229">
        <v>0</v>
      </c>
      <c r="I13" s="229">
        <v>0</v>
      </c>
      <c r="J13" s="229">
        <v>0</v>
      </c>
      <c r="K13" s="229">
        <v>3750</v>
      </c>
      <c r="L13" s="230">
        <v>8000</v>
      </c>
      <c r="M13" s="229">
        <v>8250</v>
      </c>
      <c r="N13" s="229">
        <f>SUM(G13:M13)</f>
        <v>20000</v>
      </c>
      <c r="O13" s="276" t="s">
        <v>59</v>
      </c>
      <c r="P13" s="277"/>
      <c r="Q13" s="54"/>
      <c r="R13" s="58"/>
      <c r="S13" s="55"/>
      <c r="T13" s="55"/>
      <c r="U13" s="478"/>
      <c r="V13" s="478"/>
      <c r="W13" s="478"/>
      <c r="X13" s="478"/>
    </row>
    <row r="14" spans="1:24" s="53" customFormat="1" ht="24">
      <c r="A14" s="65"/>
      <c r="B14" s="266">
        <v>4</v>
      </c>
      <c r="C14" s="274" t="s">
        <v>215</v>
      </c>
      <c r="D14" s="273" t="s">
        <v>468</v>
      </c>
      <c r="E14" s="273" t="s">
        <v>467</v>
      </c>
      <c r="F14" s="275">
        <v>3</v>
      </c>
      <c r="G14" s="229">
        <v>0</v>
      </c>
      <c r="H14" s="229">
        <v>0</v>
      </c>
      <c r="I14" s="229">
        <v>0</v>
      </c>
      <c r="J14" s="229">
        <v>0</v>
      </c>
      <c r="K14" s="229">
        <v>3750</v>
      </c>
      <c r="L14" s="230">
        <v>8000</v>
      </c>
      <c r="M14" s="229">
        <v>8250</v>
      </c>
      <c r="N14" s="229">
        <f>SUM(G14:M14)</f>
        <v>20000</v>
      </c>
      <c r="O14" s="276" t="s">
        <v>59</v>
      </c>
      <c r="P14" s="277"/>
      <c r="Q14" s="54"/>
      <c r="R14" s="58"/>
      <c r="S14" s="55"/>
      <c r="T14" s="55"/>
      <c r="U14" s="217"/>
      <c r="V14" s="217"/>
      <c r="W14" s="217"/>
      <c r="X14" s="55"/>
    </row>
    <row r="15" spans="1:24" s="53" customFormat="1" ht="36">
      <c r="A15" s="65"/>
      <c r="B15" s="266">
        <v>5</v>
      </c>
      <c r="C15" s="274" t="s">
        <v>258</v>
      </c>
      <c r="D15" s="273" t="s">
        <v>259</v>
      </c>
      <c r="E15" s="273" t="s">
        <v>250</v>
      </c>
      <c r="F15" s="262">
        <v>150</v>
      </c>
      <c r="G15" s="231">
        <v>0</v>
      </c>
      <c r="H15" s="231">
        <v>0</v>
      </c>
      <c r="I15" s="231">
        <v>0</v>
      </c>
      <c r="J15" s="231">
        <v>0</v>
      </c>
      <c r="K15" s="231">
        <v>0</v>
      </c>
      <c r="L15" s="231">
        <v>0</v>
      </c>
      <c r="M15" s="231">
        <v>0</v>
      </c>
      <c r="N15" s="231">
        <v>0</v>
      </c>
      <c r="O15" s="278" t="s">
        <v>257</v>
      </c>
      <c r="P15" s="226"/>
      <c r="Q15" s="55"/>
      <c r="R15" s="58"/>
      <c r="S15" s="55"/>
      <c r="T15" s="55"/>
      <c r="U15" s="55"/>
      <c r="V15" s="55"/>
      <c r="W15" s="55"/>
      <c r="X15" s="55"/>
    </row>
    <row r="16" spans="1:24" s="53" customFormat="1" ht="24">
      <c r="A16" s="65"/>
      <c r="B16" s="266">
        <v>6</v>
      </c>
      <c r="C16" s="274" t="s">
        <v>260</v>
      </c>
      <c r="D16" s="273" t="s">
        <v>113</v>
      </c>
      <c r="E16" s="273" t="s">
        <v>250</v>
      </c>
      <c r="F16" s="262">
        <v>20</v>
      </c>
      <c r="G16" s="231">
        <v>0</v>
      </c>
      <c r="H16" s="231">
        <v>0</v>
      </c>
      <c r="I16" s="231">
        <v>0</v>
      </c>
      <c r="J16" s="231">
        <v>0</v>
      </c>
      <c r="K16" s="231">
        <v>0</v>
      </c>
      <c r="L16" s="231">
        <v>0</v>
      </c>
      <c r="M16" s="231">
        <v>0</v>
      </c>
      <c r="N16" s="231">
        <v>0</v>
      </c>
      <c r="O16" s="278" t="s">
        <v>257</v>
      </c>
      <c r="P16" s="226"/>
      <c r="Q16" s="55"/>
      <c r="R16" s="58"/>
      <c r="S16" s="55"/>
      <c r="T16" s="55"/>
      <c r="U16" s="55"/>
      <c r="V16" s="55"/>
      <c r="W16" s="55"/>
      <c r="X16" s="55"/>
    </row>
    <row r="17" spans="1:24" s="53" customFormat="1" ht="24">
      <c r="A17" s="65"/>
      <c r="B17" s="266">
        <v>7</v>
      </c>
      <c r="C17" s="274" t="s">
        <v>248</v>
      </c>
      <c r="D17" s="273" t="s">
        <v>471</v>
      </c>
      <c r="E17" s="273" t="s">
        <v>250</v>
      </c>
      <c r="F17" s="262">
        <v>10</v>
      </c>
      <c r="G17" s="231">
        <v>0</v>
      </c>
      <c r="H17" s="231">
        <v>0</v>
      </c>
      <c r="I17" s="231">
        <v>0</v>
      </c>
      <c r="J17" s="231">
        <v>0</v>
      </c>
      <c r="K17" s="231">
        <v>0</v>
      </c>
      <c r="L17" s="231">
        <v>0</v>
      </c>
      <c r="M17" s="231">
        <v>0</v>
      </c>
      <c r="N17" s="231">
        <v>0</v>
      </c>
      <c r="O17" s="278" t="s">
        <v>257</v>
      </c>
      <c r="P17" s="226"/>
      <c r="Q17" s="55"/>
      <c r="R17" s="58"/>
      <c r="S17" s="55"/>
      <c r="T17" s="55"/>
      <c r="U17" s="55"/>
      <c r="V17" s="55"/>
      <c r="W17" s="55"/>
      <c r="X17" s="55"/>
    </row>
    <row r="18" spans="1:24" s="53" customFormat="1" ht="24">
      <c r="A18" s="65"/>
      <c r="B18" s="266">
        <v>8</v>
      </c>
      <c r="C18" s="274" t="s">
        <v>392</v>
      </c>
      <c r="D18" s="273" t="s">
        <v>472</v>
      </c>
      <c r="E18" s="273" t="s">
        <v>393</v>
      </c>
      <c r="F18" s="262" t="s">
        <v>20</v>
      </c>
      <c r="G18" s="228">
        <v>1500</v>
      </c>
      <c r="H18" s="228">
        <v>600</v>
      </c>
      <c r="I18" s="228">
        <v>0</v>
      </c>
      <c r="J18" s="228">
        <v>3000</v>
      </c>
      <c r="K18" s="228">
        <v>7500</v>
      </c>
      <c r="L18" s="228">
        <v>0</v>
      </c>
      <c r="M18" s="228">
        <v>15000</v>
      </c>
      <c r="N18" s="228">
        <f>SUM(G18:M18)</f>
        <v>27600</v>
      </c>
      <c r="O18" s="270" t="s">
        <v>17</v>
      </c>
      <c r="P18" s="226"/>
      <c r="Q18" s="54"/>
      <c r="R18" s="55"/>
      <c r="S18" s="54"/>
      <c r="T18" s="55"/>
      <c r="U18" s="55"/>
      <c r="V18" s="55"/>
      <c r="W18" s="55"/>
      <c r="X18" s="55"/>
    </row>
    <row r="19" spans="1:24" s="53" customFormat="1" ht="21.75" customHeight="1">
      <c r="A19" s="65"/>
      <c r="B19" s="266">
        <v>9</v>
      </c>
      <c r="C19" s="272" t="s">
        <v>23</v>
      </c>
      <c r="D19" s="273" t="s">
        <v>430</v>
      </c>
      <c r="E19" s="269" t="s">
        <v>160</v>
      </c>
      <c r="F19" s="262">
        <v>1</v>
      </c>
      <c r="G19" s="228">
        <v>2500</v>
      </c>
      <c r="H19" s="228">
        <v>0</v>
      </c>
      <c r="I19" s="228">
        <v>0</v>
      </c>
      <c r="J19" s="228">
        <v>0</v>
      </c>
      <c r="K19" s="228">
        <v>0</v>
      </c>
      <c r="L19" s="228">
        <v>0</v>
      </c>
      <c r="M19" s="228">
        <v>0</v>
      </c>
      <c r="N19" s="228">
        <f>SUM(G19:M19)</f>
        <v>2500</v>
      </c>
      <c r="O19" s="270" t="s">
        <v>17</v>
      </c>
      <c r="P19" s="226"/>
      <c r="Q19" s="54"/>
      <c r="R19" s="55"/>
      <c r="S19" s="54"/>
      <c r="T19" s="55"/>
      <c r="U19" s="55"/>
      <c r="V19" s="55"/>
      <c r="W19" s="55"/>
      <c r="X19" s="55"/>
    </row>
    <row r="20" spans="1:24" s="53" customFormat="1" ht="24">
      <c r="A20" s="65"/>
      <c r="B20" s="266">
        <v>10</v>
      </c>
      <c r="C20" s="274" t="s">
        <v>311</v>
      </c>
      <c r="D20" s="273" t="s">
        <v>39</v>
      </c>
      <c r="E20" s="273" t="s">
        <v>250</v>
      </c>
      <c r="F20" s="262">
        <v>15</v>
      </c>
      <c r="G20" s="231">
        <v>0</v>
      </c>
      <c r="H20" s="231">
        <v>0</v>
      </c>
      <c r="I20" s="231">
        <v>0</v>
      </c>
      <c r="J20" s="231">
        <v>0</v>
      </c>
      <c r="K20" s="231">
        <v>0</v>
      </c>
      <c r="L20" s="231">
        <v>0</v>
      </c>
      <c r="M20" s="231">
        <v>0</v>
      </c>
      <c r="N20" s="231">
        <v>0</v>
      </c>
      <c r="O20" s="278" t="s">
        <v>257</v>
      </c>
      <c r="P20" s="226"/>
      <c r="Q20" s="54"/>
      <c r="R20" s="55"/>
      <c r="S20" s="55"/>
      <c r="T20" s="55"/>
      <c r="U20" s="55"/>
      <c r="V20" s="55"/>
      <c r="W20" s="55"/>
      <c r="X20" s="55"/>
    </row>
    <row r="21" spans="1:24" s="53" customFormat="1" ht="36">
      <c r="A21" s="65"/>
      <c r="B21" s="266">
        <v>11</v>
      </c>
      <c r="C21" s="274" t="s">
        <v>398</v>
      </c>
      <c r="D21" s="273" t="s">
        <v>39</v>
      </c>
      <c r="E21" s="273" t="s">
        <v>84</v>
      </c>
      <c r="F21" s="262" t="s">
        <v>48</v>
      </c>
      <c r="G21" s="232">
        <v>750</v>
      </c>
      <c r="H21" s="232">
        <v>500</v>
      </c>
      <c r="I21" s="232">
        <v>1800</v>
      </c>
      <c r="J21" s="232">
        <v>1650</v>
      </c>
      <c r="K21" s="232">
        <v>4500</v>
      </c>
      <c r="L21" s="232">
        <v>10800</v>
      </c>
      <c r="M21" s="232">
        <v>9900</v>
      </c>
      <c r="N21" s="232">
        <f>SUM(G21:M21)</f>
        <v>29900</v>
      </c>
      <c r="O21" s="279" t="s">
        <v>70</v>
      </c>
      <c r="P21" s="226"/>
      <c r="Q21" s="54"/>
      <c r="R21" s="55"/>
      <c r="S21" s="215"/>
      <c r="T21" s="55"/>
      <c r="U21" s="55"/>
      <c r="V21" s="55"/>
      <c r="W21" s="55"/>
      <c r="X21" s="55"/>
    </row>
    <row r="22" spans="1:24" s="51" customFormat="1" ht="24">
      <c r="A22" s="65"/>
      <c r="B22" s="266">
        <v>12</v>
      </c>
      <c r="C22" s="274" t="s">
        <v>394</v>
      </c>
      <c r="D22" s="273" t="s">
        <v>473</v>
      </c>
      <c r="E22" s="273" t="s">
        <v>395</v>
      </c>
      <c r="F22" s="262" t="s">
        <v>105</v>
      </c>
      <c r="G22" s="228">
        <v>1500</v>
      </c>
      <c r="H22" s="228">
        <v>600</v>
      </c>
      <c r="I22" s="228">
        <v>0</v>
      </c>
      <c r="J22" s="228">
        <v>3300</v>
      </c>
      <c r="K22" s="228">
        <v>9000</v>
      </c>
      <c r="L22" s="228">
        <v>0</v>
      </c>
      <c r="M22" s="228">
        <v>19800</v>
      </c>
      <c r="N22" s="228">
        <f>SUM(G22:M22)</f>
        <v>34200</v>
      </c>
      <c r="O22" s="270" t="s">
        <v>17</v>
      </c>
      <c r="P22" s="226"/>
      <c r="Q22" s="54"/>
      <c r="R22" s="55"/>
      <c r="S22" s="55"/>
      <c r="T22" s="55"/>
      <c r="U22" s="55"/>
      <c r="V22" s="55"/>
      <c r="W22" s="55"/>
      <c r="X22" s="55"/>
    </row>
    <row r="23" spans="1:24" s="51" customFormat="1" ht="24">
      <c r="A23" s="65"/>
      <c r="B23" s="266">
        <v>13</v>
      </c>
      <c r="C23" s="280" t="s">
        <v>469</v>
      </c>
      <c r="D23" s="273" t="s">
        <v>470</v>
      </c>
      <c r="E23" s="273" t="s">
        <v>293</v>
      </c>
      <c r="F23" s="262" t="s">
        <v>77</v>
      </c>
      <c r="G23" s="229">
        <v>1250</v>
      </c>
      <c r="H23" s="229">
        <v>500</v>
      </c>
      <c r="I23" s="229">
        <v>14000</v>
      </c>
      <c r="J23" s="229">
        <v>2750</v>
      </c>
      <c r="K23" s="229">
        <v>1250</v>
      </c>
      <c r="L23" s="229">
        <v>14000</v>
      </c>
      <c r="M23" s="229">
        <v>2750</v>
      </c>
      <c r="N23" s="229">
        <f>SUM(G23:M23)</f>
        <v>36500</v>
      </c>
      <c r="O23" s="276" t="s">
        <v>59</v>
      </c>
      <c r="P23" s="281"/>
      <c r="Q23" s="219"/>
      <c r="R23" s="55"/>
      <c r="S23" s="55"/>
      <c r="T23" s="55"/>
      <c r="U23" s="55"/>
      <c r="V23" s="55"/>
      <c r="W23" s="55"/>
      <c r="X23" s="55"/>
    </row>
    <row r="24" spans="1:24" s="51" customFormat="1">
      <c r="A24" s="65"/>
      <c r="B24" s="266">
        <v>14</v>
      </c>
      <c r="C24" s="280" t="s">
        <v>487</v>
      </c>
      <c r="D24" s="273" t="s">
        <v>504</v>
      </c>
      <c r="E24" s="273" t="s">
        <v>84</v>
      </c>
      <c r="F24" s="262">
        <v>1</v>
      </c>
      <c r="G24" s="231">
        <v>0</v>
      </c>
      <c r="H24" s="231">
        <v>0</v>
      </c>
      <c r="I24" s="231">
        <v>0</v>
      </c>
      <c r="J24" s="231">
        <v>0</v>
      </c>
      <c r="K24" s="231">
        <v>0</v>
      </c>
      <c r="L24" s="231">
        <v>0</v>
      </c>
      <c r="M24" s="231">
        <v>0</v>
      </c>
      <c r="N24" s="231">
        <v>0</v>
      </c>
      <c r="O24" s="282" t="s">
        <v>257</v>
      </c>
      <c r="P24" s="226"/>
      <c r="Q24" s="54"/>
      <c r="R24" s="55"/>
      <c r="S24" s="55"/>
      <c r="T24" s="55"/>
      <c r="U24" s="55"/>
      <c r="V24" s="55"/>
      <c r="W24" s="55"/>
      <c r="X24" s="55"/>
    </row>
    <row r="25" spans="1:24" s="53" customFormat="1">
      <c r="A25" s="65"/>
      <c r="B25" s="266">
        <v>15</v>
      </c>
      <c r="C25" s="274" t="s">
        <v>226</v>
      </c>
      <c r="D25" s="273" t="s">
        <v>312</v>
      </c>
      <c r="E25" s="273" t="s">
        <v>110</v>
      </c>
      <c r="F25" s="262" t="s">
        <v>105</v>
      </c>
      <c r="G25" s="233">
        <v>0</v>
      </c>
      <c r="H25" s="233">
        <v>0</v>
      </c>
      <c r="I25" s="233">
        <v>0</v>
      </c>
      <c r="J25" s="233">
        <v>0</v>
      </c>
      <c r="K25" s="233">
        <v>0</v>
      </c>
      <c r="L25" s="233">
        <v>0</v>
      </c>
      <c r="M25" s="233">
        <v>0</v>
      </c>
      <c r="N25" s="233">
        <f>SUM(G25:M25)</f>
        <v>0</v>
      </c>
      <c r="O25" s="282" t="s">
        <v>257</v>
      </c>
      <c r="P25" s="226"/>
      <c r="Q25" s="54"/>
      <c r="R25" s="55"/>
      <c r="S25" s="55"/>
      <c r="T25" s="55"/>
      <c r="U25" s="55"/>
      <c r="V25" s="55"/>
      <c r="W25" s="55"/>
      <c r="X25" s="55"/>
    </row>
    <row r="26" spans="1:24" s="51" customFormat="1" ht="24">
      <c r="A26" s="65"/>
      <c r="B26" s="266">
        <v>16</v>
      </c>
      <c r="C26" s="274" t="s">
        <v>265</v>
      </c>
      <c r="D26" s="273" t="s">
        <v>189</v>
      </c>
      <c r="E26" s="273" t="s">
        <v>250</v>
      </c>
      <c r="F26" s="262">
        <v>160</v>
      </c>
      <c r="G26" s="231">
        <v>0</v>
      </c>
      <c r="H26" s="231">
        <v>0</v>
      </c>
      <c r="I26" s="231">
        <v>0</v>
      </c>
      <c r="J26" s="231">
        <v>0</v>
      </c>
      <c r="K26" s="231">
        <v>0</v>
      </c>
      <c r="L26" s="231">
        <v>0</v>
      </c>
      <c r="M26" s="231">
        <v>0</v>
      </c>
      <c r="N26" s="231">
        <v>0</v>
      </c>
      <c r="O26" s="278" t="s">
        <v>257</v>
      </c>
      <c r="P26" s="226"/>
      <c r="Q26" s="55"/>
      <c r="R26" s="55"/>
      <c r="S26" s="55"/>
      <c r="T26" s="55"/>
      <c r="U26" s="55"/>
      <c r="V26" s="55"/>
      <c r="W26" s="55"/>
      <c r="X26" s="55"/>
    </row>
    <row r="27" spans="1:24" s="51" customFormat="1" ht="24">
      <c r="A27" s="65"/>
      <c r="B27" s="266">
        <v>17</v>
      </c>
      <c r="C27" s="274" t="s">
        <v>403</v>
      </c>
      <c r="D27" s="273" t="s">
        <v>475</v>
      </c>
      <c r="E27" s="283" t="s">
        <v>250</v>
      </c>
      <c r="F27" s="262">
        <v>20</v>
      </c>
      <c r="G27" s="231">
        <v>0</v>
      </c>
      <c r="H27" s="231">
        <v>0</v>
      </c>
      <c r="I27" s="231">
        <v>0</v>
      </c>
      <c r="J27" s="231">
        <v>0</v>
      </c>
      <c r="K27" s="231">
        <v>0</v>
      </c>
      <c r="L27" s="231">
        <v>0</v>
      </c>
      <c r="M27" s="231">
        <v>0</v>
      </c>
      <c r="N27" s="231">
        <v>0</v>
      </c>
      <c r="O27" s="278" t="s">
        <v>257</v>
      </c>
      <c r="P27" s="226"/>
      <c r="Q27" s="55"/>
      <c r="R27" s="55"/>
      <c r="S27" s="55"/>
      <c r="T27" s="55"/>
      <c r="U27" s="55"/>
      <c r="V27" s="55"/>
      <c r="W27" s="55"/>
      <c r="X27" s="55"/>
    </row>
    <row r="28" spans="1:24" s="51" customFormat="1">
      <c r="A28" s="65"/>
      <c r="B28" s="266">
        <v>18</v>
      </c>
      <c r="C28" s="272" t="s">
        <v>23</v>
      </c>
      <c r="D28" s="273" t="s">
        <v>431</v>
      </c>
      <c r="E28" s="269" t="s">
        <v>160</v>
      </c>
      <c r="F28" s="262">
        <v>1</v>
      </c>
      <c r="G28" s="228">
        <v>2500</v>
      </c>
      <c r="H28" s="228">
        <v>0</v>
      </c>
      <c r="I28" s="228">
        <v>0</v>
      </c>
      <c r="J28" s="228">
        <v>0</v>
      </c>
      <c r="K28" s="228">
        <v>0</v>
      </c>
      <c r="L28" s="228">
        <v>0</v>
      </c>
      <c r="M28" s="228">
        <v>0</v>
      </c>
      <c r="N28" s="228">
        <f>SUM(G28:M28)</f>
        <v>2500</v>
      </c>
      <c r="O28" s="270" t="s">
        <v>17</v>
      </c>
      <c r="P28" s="226"/>
      <c r="Q28" s="55"/>
      <c r="R28" s="55"/>
      <c r="S28" s="55"/>
      <c r="T28" s="55"/>
      <c r="U28" s="55"/>
      <c r="V28" s="55"/>
      <c r="W28" s="55"/>
      <c r="X28" s="55"/>
    </row>
    <row r="29" spans="1:24" s="51" customFormat="1">
      <c r="A29" s="65"/>
      <c r="B29" s="266">
        <v>19</v>
      </c>
      <c r="C29" s="274" t="s">
        <v>490</v>
      </c>
      <c r="D29" s="273" t="s">
        <v>491</v>
      </c>
      <c r="E29" s="283" t="s">
        <v>492</v>
      </c>
      <c r="F29" s="262">
        <v>3</v>
      </c>
      <c r="G29" s="231">
        <v>0</v>
      </c>
      <c r="H29" s="231">
        <v>0</v>
      </c>
      <c r="I29" s="231">
        <v>0</v>
      </c>
      <c r="J29" s="231">
        <v>0</v>
      </c>
      <c r="K29" s="231">
        <v>0</v>
      </c>
      <c r="L29" s="231">
        <v>0</v>
      </c>
      <c r="M29" s="231">
        <v>0</v>
      </c>
      <c r="N29" s="231">
        <v>0</v>
      </c>
      <c r="O29" s="282" t="s">
        <v>257</v>
      </c>
      <c r="P29" s="226"/>
      <c r="Q29" s="55"/>
      <c r="R29" s="55"/>
      <c r="S29" s="55"/>
      <c r="T29" s="55"/>
      <c r="U29" s="55"/>
      <c r="V29" s="55"/>
      <c r="W29" s="55"/>
      <c r="X29" s="55"/>
    </row>
    <row r="30" spans="1:24" s="51" customFormat="1">
      <c r="A30" s="65"/>
      <c r="B30" s="266">
        <v>20</v>
      </c>
      <c r="C30" s="274" t="s">
        <v>489</v>
      </c>
      <c r="D30" s="273" t="s">
        <v>18</v>
      </c>
      <c r="E30" s="283" t="s">
        <v>84</v>
      </c>
      <c r="F30" s="262" t="s">
        <v>488</v>
      </c>
      <c r="G30" s="231">
        <v>0</v>
      </c>
      <c r="H30" s="231">
        <v>0</v>
      </c>
      <c r="I30" s="231">
        <v>0</v>
      </c>
      <c r="J30" s="231">
        <v>0</v>
      </c>
      <c r="K30" s="231">
        <v>0</v>
      </c>
      <c r="L30" s="231">
        <v>0</v>
      </c>
      <c r="M30" s="231">
        <v>0</v>
      </c>
      <c r="N30" s="231">
        <v>0</v>
      </c>
      <c r="O30" s="282" t="s">
        <v>257</v>
      </c>
      <c r="P30" s="226"/>
      <c r="Q30" s="55"/>
      <c r="R30" s="55"/>
      <c r="S30" s="55"/>
      <c r="T30" s="55"/>
      <c r="U30" s="55"/>
      <c r="V30" s="55"/>
      <c r="W30" s="55"/>
      <c r="X30" s="55"/>
    </row>
    <row r="31" spans="1:24" s="51" customFormat="1">
      <c r="A31" s="65"/>
      <c r="B31" s="266">
        <v>21</v>
      </c>
      <c r="C31" s="274" t="s">
        <v>199</v>
      </c>
      <c r="D31" s="273" t="s">
        <v>18</v>
      </c>
      <c r="E31" s="284" t="s">
        <v>293</v>
      </c>
      <c r="F31" s="262">
        <v>1</v>
      </c>
      <c r="G31" s="231">
        <v>0</v>
      </c>
      <c r="H31" s="231">
        <v>0</v>
      </c>
      <c r="I31" s="231">
        <v>0</v>
      </c>
      <c r="J31" s="231">
        <v>0</v>
      </c>
      <c r="K31" s="231">
        <v>0</v>
      </c>
      <c r="L31" s="231">
        <v>0</v>
      </c>
      <c r="M31" s="231">
        <v>0</v>
      </c>
      <c r="N31" s="231">
        <v>0</v>
      </c>
      <c r="O31" s="278" t="s">
        <v>257</v>
      </c>
      <c r="P31" s="226"/>
      <c r="Q31" s="55"/>
      <c r="R31" s="55"/>
      <c r="S31" s="55"/>
      <c r="T31" s="55"/>
      <c r="U31" s="55"/>
      <c r="V31" s="55"/>
      <c r="W31" s="55"/>
      <c r="X31" s="55"/>
    </row>
    <row r="32" spans="1:24" s="51" customFormat="1" ht="36">
      <c r="A32" s="65"/>
      <c r="B32" s="266">
        <v>22</v>
      </c>
      <c r="C32" s="274" t="s">
        <v>389</v>
      </c>
      <c r="D32" s="273" t="s">
        <v>18</v>
      </c>
      <c r="E32" s="273" t="s">
        <v>390</v>
      </c>
      <c r="F32" s="262" t="s">
        <v>20</v>
      </c>
      <c r="G32" s="231">
        <v>0</v>
      </c>
      <c r="H32" s="231">
        <v>0</v>
      </c>
      <c r="I32" s="231">
        <v>0</v>
      </c>
      <c r="J32" s="231">
        <v>0</v>
      </c>
      <c r="K32" s="231">
        <v>0</v>
      </c>
      <c r="L32" s="231">
        <v>0</v>
      </c>
      <c r="M32" s="231">
        <v>0</v>
      </c>
      <c r="N32" s="231">
        <v>0</v>
      </c>
      <c r="O32" s="282" t="s">
        <v>257</v>
      </c>
      <c r="P32" s="226"/>
      <c r="Q32" s="54"/>
      <c r="R32" s="55"/>
      <c r="S32" s="55"/>
      <c r="T32" s="58"/>
      <c r="U32" s="55"/>
      <c r="V32" s="55"/>
      <c r="W32" s="55"/>
      <c r="X32" s="55"/>
    </row>
    <row r="33" spans="1:24" s="51" customFormat="1" ht="24">
      <c r="A33" s="65"/>
      <c r="B33" s="266">
        <v>23</v>
      </c>
      <c r="C33" s="274" t="s">
        <v>188</v>
      </c>
      <c r="D33" s="273" t="s">
        <v>474</v>
      </c>
      <c r="E33" s="273" t="s">
        <v>191</v>
      </c>
      <c r="F33" s="262" t="s">
        <v>105</v>
      </c>
      <c r="G33" s="228">
        <v>1000</v>
      </c>
      <c r="H33" s="228">
        <v>400</v>
      </c>
      <c r="I33" s="228">
        <v>0</v>
      </c>
      <c r="J33" s="228">
        <v>0</v>
      </c>
      <c r="K33" s="228">
        <v>6000</v>
      </c>
      <c r="L33" s="228">
        <v>0</v>
      </c>
      <c r="M33" s="228">
        <v>0</v>
      </c>
      <c r="N33" s="228">
        <f>SUM(G33:M33)</f>
        <v>7400</v>
      </c>
      <c r="O33" s="270" t="s">
        <v>17</v>
      </c>
      <c r="P33" s="226"/>
      <c r="Q33" s="214"/>
      <c r="R33" s="208"/>
      <c r="S33" s="215"/>
      <c r="T33" s="55"/>
      <c r="U33" s="55"/>
      <c r="V33" s="55"/>
      <c r="W33" s="55"/>
      <c r="X33" s="55"/>
    </row>
    <row r="34" spans="1:24" s="51" customFormat="1" ht="24">
      <c r="A34" s="65"/>
      <c r="B34" s="266">
        <v>24</v>
      </c>
      <c r="C34" s="274" t="s">
        <v>96</v>
      </c>
      <c r="D34" s="273" t="s">
        <v>477</v>
      </c>
      <c r="E34" s="273" t="s">
        <v>476</v>
      </c>
      <c r="F34" s="262" t="s">
        <v>48</v>
      </c>
      <c r="G34" s="228">
        <v>750</v>
      </c>
      <c r="H34" s="228">
        <v>300</v>
      </c>
      <c r="I34" s="228">
        <v>0</v>
      </c>
      <c r="J34" s="228">
        <v>1650</v>
      </c>
      <c r="K34" s="228">
        <v>4500</v>
      </c>
      <c r="L34" s="228">
        <v>0</v>
      </c>
      <c r="M34" s="228">
        <v>9900</v>
      </c>
      <c r="N34" s="228">
        <f>SUM(G34:M34)</f>
        <v>17100</v>
      </c>
      <c r="O34" s="270" t="s">
        <v>17</v>
      </c>
      <c r="P34" s="226"/>
      <c r="Q34" s="54"/>
      <c r="R34" s="208"/>
      <c r="S34" s="215"/>
      <c r="T34" s="55"/>
      <c r="U34" s="55"/>
      <c r="V34" s="55"/>
      <c r="W34" s="55"/>
      <c r="X34" s="55"/>
    </row>
    <row r="35" spans="1:24" s="51" customFormat="1" ht="24">
      <c r="A35" s="65"/>
      <c r="B35" s="266">
        <v>25</v>
      </c>
      <c r="C35" s="274" t="s">
        <v>391</v>
      </c>
      <c r="D35" s="273" t="s">
        <v>478</v>
      </c>
      <c r="E35" s="273" t="s">
        <v>63</v>
      </c>
      <c r="F35" s="262" t="s">
        <v>105</v>
      </c>
      <c r="G35" s="228">
        <v>1000</v>
      </c>
      <c r="H35" s="228">
        <v>400</v>
      </c>
      <c r="I35" s="228">
        <v>0</v>
      </c>
      <c r="J35" s="228">
        <v>0</v>
      </c>
      <c r="K35" s="228">
        <v>6000</v>
      </c>
      <c r="L35" s="228">
        <v>0</v>
      </c>
      <c r="M35" s="228">
        <v>0</v>
      </c>
      <c r="N35" s="228">
        <f>SUM(G35:M35)</f>
        <v>7400</v>
      </c>
      <c r="O35" s="270" t="s">
        <v>17</v>
      </c>
      <c r="P35" s="226"/>
      <c r="Q35" s="54"/>
      <c r="R35" s="54"/>
      <c r="S35" s="55"/>
      <c r="T35" s="55"/>
      <c r="U35" s="55"/>
      <c r="V35" s="55"/>
      <c r="W35" s="55"/>
      <c r="X35" s="55"/>
    </row>
    <row r="36" spans="1:24" s="51" customFormat="1" ht="24">
      <c r="A36" s="65"/>
      <c r="B36" s="266">
        <v>26</v>
      </c>
      <c r="C36" s="274" t="s">
        <v>493</v>
      </c>
      <c r="D36" s="273" t="s">
        <v>494</v>
      </c>
      <c r="E36" s="283" t="s">
        <v>492</v>
      </c>
      <c r="F36" s="262">
        <v>2</v>
      </c>
      <c r="G36" s="234">
        <v>0</v>
      </c>
      <c r="H36" s="234">
        <v>0</v>
      </c>
      <c r="I36" s="234">
        <v>0</v>
      </c>
      <c r="J36" s="234">
        <v>0</v>
      </c>
      <c r="K36" s="234">
        <v>0</v>
      </c>
      <c r="L36" s="234">
        <v>0</v>
      </c>
      <c r="M36" s="234">
        <v>0</v>
      </c>
      <c r="N36" s="234">
        <v>0</v>
      </c>
      <c r="O36" s="282" t="s">
        <v>257</v>
      </c>
      <c r="P36" s="226"/>
      <c r="Q36" s="54"/>
      <c r="R36" s="55"/>
      <c r="S36" s="55"/>
      <c r="T36" s="55"/>
      <c r="U36" s="55"/>
      <c r="V36" s="55"/>
      <c r="W36" s="55"/>
      <c r="X36" s="55"/>
    </row>
    <row r="37" spans="1:24" s="51" customFormat="1">
      <c r="A37" s="65"/>
      <c r="B37" s="266">
        <v>27</v>
      </c>
      <c r="C37" s="274" t="s">
        <v>126</v>
      </c>
      <c r="D37" s="273" t="s">
        <v>62</v>
      </c>
      <c r="E37" s="284" t="s">
        <v>293</v>
      </c>
      <c r="F37" s="262">
        <v>1</v>
      </c>
      <c r="G37" s="234">
        <v>0</v>
      </c>
      <c r="H37" s="234">
        <v>0</v>
      </c>
      <c r="I37" s="234">
        <v>0</v>
      </c>
      <c r="J37" s="234">
        <v>0</v>
      </c>
      <c r="K37" s="234">
        <v>0</v>
      </c>
      <c r="L37" s="234">
        <v>0</v>
      </c>
      <c r="M37" s="234">
        <v>0</v>
      </c>
      <c r="N37" s="234">
        <v>0</v>
      </c>
      <c r="O37" s="278" t="s">
        <v>257</v>
      </c>
      <c r="P37" s="226"/>
      <c r="Q37" s="54"/>
      <c r="R37" s="55"/>
      <c r="S37" s="55"/>
      <c r="T37" s="55"/>
      <c r="U37" s="55"/>
      <c r="V37" s="55"/>
      <c r="W37" s="55"/>
      <c r="X37" s="55"/>
    </row>
    <row r="38" spans="1:24" s="51" customFormat="1">
      <c r="A38" s="65"/>
      <c r="B38" s="266">
        <v>28</v>
      </c>
      <c r="C38" s="274" t="s">
        <v>400</v>
      </c>
      <c r="D38" s="273" t="s">
        <v>62</v>
      </c>
      <c r="E38" s="284" t="s">
        <v>401</v>
      </c>
      <c r="F38" s="262" t="s">
        <v>192</v>
      </c>
      <c r="G38" s="235">
        <v>750</v>
      </c>
      <c r="H38" s="235">
        <v>500</v>
      </c>
      <c r="I38" s="235">
        <v>3000</v>
      </c>
      <c r="J38" s="235">
        <v>1650</v>
      </c>
      <c r="K38" s="235">
        <v>2250</v>
      </c>
      <c r="L38" s="235">
        <v>9000</v>
      </c>
      <c r="M38" s="235">
        <v>4950</v>
      </c>
      <c r="N38" s="235">
        <f>SUM(G38:M38)</f>
        <v>22100</v>
      </c>
      <c r="O38" s="279" t="s">
        <v>70</v>
      </c>
      <c r="P38" s="226"/>
      <c r="Q38" s="54"/>
      <c r="R38" s="55"/>
      <c r="S38" s="215"/>
      <c r="T38" s="55"/>
      <c r="U38" s="55"/>
      <c r="V38" s="55"/>
      <c r="W38" s="55"/>
      <c r="X38" s="55"/>
    </row>
    <row r="39" spans="1:24" s="51" customFormat="1">
      <c r="A39" s="65"/>
      <c r="B39" s="266">
        <v>1</v>
      </c>
      <c r="C39" s="274">
        <v>2</v>
      </c>
      <c r="D39" s="273" t="s">
        <v>456</v>
      </c>
      <c r="E39" s="284">
        <v>4</v>
      </c>
      <c r="F39" s="262">
        <v>5</v>
      </c>
      <c r="G39" s="234">
        <v>6</v>
      </c>
      <c r="H39" s="234">
        <v>7</v>
      </c>
      <c r="I39" s="234">
        <v>8</v>
      </c>
      <c r="J39" s="234">
        <v>9</v>
      </c>
      <c r="K39" s="234">
        <v>10</v>
      </c>
      <c r="L39" s="234">
        <v>11</v>
      </c>
      <c r="M39" s="234">
        <v>12</v>
      </c>
      <c r="N39" s="234">
        <v>13</v>
      </c>
      <c r="O39" s="278">
        <v>14</v>
      </c>
      <c r="P39" s="226"/>
      <c r="Q39" s="54"/>
      <c r="R39" s="55"/>
      <c r="S39" s="215"/>
      <c r="T39" s="55"/>
      <c r="U39" s="55"/>
      <c r="V39" s="55"/>
      <c r="W39" s="55"/>
      <c r="X39" s="55"/>
    </row>
    <row r="40" spans="1:24" s="51" customFormat="1">
      <c r="A40" s="65"/>
      <c r="B40" s="266"/>
      <c r="C40" s="493"/>
      <c r="D40" s="494"/>
      <c r="E40" s="494"/>
      <c r="F40" s="494"/>
      <c r="G40" s="494"/>
      <c r="H40" s="494"/>
      <c r="I40" s="494"/>
      <c r="J40" s="494"/>
      <c r="K40" s="494"/>
      <c r="L40" s="494"/>
      <c r="M40" s="494"/>
      <c r="N40" s="494"/>
      <c r="O40" s="495"/>
      <c r="P40" s="226"/>
      <c r="Q40" s="54"/>
      <c r="R40" s="55"/>
      <c r="S40" s="215"/>
      <c r="T40" s="55"/>
      <c r="U40" s="55"/>
      <c r="V40" s="55"/>
      <c r="W40" s="55"/>
      <c r="X40" s="55"/>
    </row>
    <row r="41" spans="1:24" s="51" customFormat="1" ht="36">
      <c r="A41" s="65"/>
      <c r="B41" s="266">
        <v>29</v>
      </c>
      <c r="C41" s="274" t="s">
        <v>498</v>
      </c>
      <c r="D41" s="273" t="s">
        <v>18</v>
      </c>
      <c r="E41" s="284" t="s">
        <v>84</v>
      </c>
      <c r="F41" s="262">
        <v>3</v>
      </c>
      <c r="G41" s="234">
        <v>0</v>
      </c>
      <c r="H41" s="234">
        <v>0</v>
      </c>
      <c r="I41" s="234">
        <v>0</v>
      </c>
      <c r="J41" s="234">
        <v>0</v>
      </c>
      <c r="K41" s="234">
        <v>0</v>
      </c>
      <c r="L41" s="234">
        <v>0</v>
      </c>
      <c r="M41" s="234">
        <v>0</v>
      </c>
      <c r="N41" s="234">
        <v>0</v>
      </c>
      <c r="O41" s="285" t="s">
        <v>257</v>
      </c>
      <c r="P41" s="286"/>
      <c r="Q41" s="54"/>
      <c r="R41" s="55"/>
      <c r="S41" s="215"/>
      <c r="T41" s="55"/>
      <c r="U41" s="55"/>
      <c r="V41" s="55"/>
      <c r="W41" s="55"/>
      <c r="X41" s="55"/>
    </row>
    <row r="42" spans="1:24" s="51" customFormat="1" ht="27" customHeight="1">
      <c r="A42" s="65"/>
      <c r="B42" s="266">
        <v>30</v>
      </c>
      <c r="C42" s="274" t="s">
        <v>438</v>
      </c>
      <c r="D42" s="273" t="s">
        <v>237</v>
      </c>
      <c r="E42" s="273" t="s">
        <v>396</v>
      </c>
      <c r="F42" s="262" t="s">
        <v>20</v>
      </c>
      <c r="G42" s="236">
        <v>2500</v>
      </c>
      <c r="H42" s="236">
        <v>1000</v>
      </c>
      <c r="I42" s="236">
        <v>0</v>
      </c>
      <c r="J42" s="236">
        <v>5500</v>
      </c>
      <c r="K42" s="236">
        <v>12500</v>
      </c>
      <c r="L42" s="236">
        <v>0</v>
      </c>
      <c r="M42" s="236">
        <v>27500</v>
      </c>
      <c r="N42" s="236">
        <f>SUM(G42:M42)</f>
        <v>49000</v>
      </c>
      <c r="O42" s="287" t="s">
        <v>17</v>
      </c>
      <c r="P42" s="286"/>
      <c r="Q42" s="54"/>
      <c r="R42" s="54"/>
      <c r="S42" s="54"/>
      <c r="T42" s="55"/>
      <c r="U42" s="55"/>
      <c r="V42" s="55"/>
      <c r="W42" s="55"/>
      <c r="X42" s="55"/>
    </row>
    <row r="43" spans="1:24" s="51" customFormat="1">
      <c r="A43" s="65"/>
      <c r="B43" s="266">
        <v>31</v>
      </c>
      <c r="C43" s="274" t="s">
        <v>497</v>
      </c>
      <c r="D43" s="273" t="s">
        <v>495</v>
      </c>
      <c r="E43" s="273" t="s">
        <v>496</v>
      </c>
      <c r="F43" s="262">
        <v>1</v>
      </c>
      <c r="G43" s="234">
        <v>0</v>
      </c>
      <c r="H43" s="234">
        <v>0</v>
      </c>
      <c r="I43" s="234">
        <v>0</v>
      </c>
      <c r="J43" s="234">
        <v>0</v>
      </c>
      <c r="K43" s="234">
        <v>0</v>
      </c>
      <c r="L43" s="234">
        <v>0</v>
      </c>
      <c r="M43" s="234">
        <v>0</v>
      </c>
      <c r="N43" s="234">
        <v>0</v>
      </c>
      <c r="O43" s="285" t="s">
        <v>257</v>
      </c>
      <c r="P43" s="286"/>
      <c r="Q43" s="54"/>
      <c r="R43" s="54"/>
      <c r="S43" s="54"/>
      <c r="T43" s="55"/>
      <c r="U43" s="55"/>
      <c r="V43" s="55"/>
      <c r="W43" s="55"/>
      <c r="X43" s="55"/>
    </row>
    <row r="44" spans="1:24" s="51" customFormat="1" ht="24">
      <c r="A44" s="65"/>
      <c r="B44" s="266">
        <v>32</v>
      </c>
      <c r="C44" s="274" t="s">
        <v>399</v>
      </c>
      <c r="D44" s="273" t="s">
        <v>480</v>
      </c>
      <c r="E44" s="284" t="s">
        <v>293</v>
      </c>
      <c r="F44" s="262" t="s">
        <v>77</v>
      </c>
      <c r="G44" s="235">
        <v>1250</v>
      </c>
      <c r="H44" s="235">
        <v>700</v>
      </c>
      <c r="I44" s="235">
        <v>20000</v>
      </c>
      <c r="J44" s="235">
        <v>2750</v>
      </c>
      <c r="K44" s="235">
        <v>1250</v>
      </c>
      <c r="L44" s="235">
        <v>20000</v>
      </c>
      <c r="M44" s="235">
        <v>2750</v>
      </c>
      <c r="N44" s="235">
        <f>SUM(G44:M44)</f>
        <v>48700</v>
      </c>
      <c r="O44" s="288" t="s">
        <v>70</v>
      </c>
      <c r="P44" s="286"/>
      <c r="Q44" s="54"/>
      <c r="R44" s="54"/>
      <c r="S44" s="54"/>
      <c r="T44" s="55"/>
      <c r="U44" s="55"/>
      <c r="V44" s="55"/>
      <c r="W44" s="55"/>
      <c r="X44" s="55"/>
    </row>
    <row r="45" spans="1:24" s="51" customFormat="1" ht="24">
      <c r="A45" s="65"/>
      <c r="B45" s="266">
        <v>33</v>
      </c>
      <c r="C45" s="274" t="s">
        <v>479</v>
      </c>
      <c r="D45" s="273" t="s">
        <v>238</v>
      </c>
      <c r="E45" s="273" t="s">
        <v>396</v>
      </c>
      <c r="F45" s="262" t="s">
        <v>48</v>
      </c>
      <c r="G45" s="237">
        <v>750</v>
      </c>
      <c r="H45" s="237">
        <v>300</v>
      </c>
      <c r="I45" s="237">
        <v>0</v>
      </c>
      <c r="J45" s="237">
        <v>1650</v>
      </c>
      <c r="K45" s="237">
        <v>4500</v>
      </c>
      <c r="L45" s="237">
        <v>0</v>
      </c>
      <c r="M45" s="237">
        <v>9900</v>
      </c>
      <c r="N45" s="237">
        <f>SUM(G45:M45)</f>
        <v>17100</v>
      </c>
      <c r="O45" s="287" t="s">
        <v>17</v>
      </c>
      <c r="P45" s="286"/>
      <c r="Q45" s="54"/>
      <c r="R45" s="54"/>
      <c r="S45" s="54"/>
      <c r="T45" s="55"/>
      <c r="U45" s="55"/>
      <c r="V45" s="55"/>
      <c r="W45" s="55"/>
      <c r="X45" s="55"/>
    </row>
    <row r="46" spans="1:24" s="57" customFormat="1" ht="24">
      <c r="A46" s="65"/>
      <c r="B46" s="266">
        <v>34</v>
      </c>
      <c r="C46" s="289" t="s">
        <v>117</v>
      </c>
      <c r="D46" s="290" t="s">
        <v>481</v>
      </c>
      <c r="E46" s="290" t="s">
        <v>78</v>
      </c>
      <c r="F46" s="263" t="s">
        <v>25</v>
      </c>
      <c r="G46" s="235">
        <v>300</v>
      </c>
      <c r="H46" s="235">
        <v>400</v>
      </c>
      <c r="I46" s="235">
        <v>0</v>
      </c>
      <c r="J46" s="235">
        <v>203</v>
      </c>
      <c r="K46" s="235">
        <v>2400</v>
      </c>
      <c r="L46" s="235">
        <v>0</v>
      </c>
      <c r="M46" s="235">
        <v>0</v>
      </c>
      <c r="N46" s="235">
        <f>SUM(G46:M46)</f>
        <v>3303</v>
      </c>
      <c r="O46" s="288" t="s">
        <v>70</v>
      </c>
      <c r="P46" s="286"/>
      <c r="Q46" s="54"/>
      <c r="R46" s="55"/>
      <c r="S46" s="215"/>
      <c r="T46" s="55"/>
      <c r="U46" s="55"/>
      <c r="V46" s="55"/>
      <c r="W46" s="55"/>
      <c r="X46" s="55"/>
    </row>
    <row r="47" spans="1:24" s="57" customFormat="1">
      <c r="A47" s="65"/>
      <c r="B47" s="266">
        <v>35</v>
      </c>
      <c r="C47" s="289" t="s">
        <v>499</v>
      </c>
      <c r="D47" s="291" t="s">
        <v>500</v>
      </c>
      <c r="E47" s="290" t="s">
        <v>501</v>
      </c>
      <c r="F47" s="263">
        <v>1</v>
      </c>
      <c r="G47" s="234">
        <v>0</v>
      </c>
      <c r="H47" s="234">
        <v>0</v>
      </c>
      <c r="I47" s="234">
        <v>0</v>
      </c>
      <c r="J47" s="234">
        <v>0</v>
      </c>
      <c r="K47" s="234">
        <v>0</v>
      </c>
      <c r="L47" s="234">
        <v>0</v>
      </c>
      <c r="M47" s="234">
        <v>0</v>
      </c>
      <c r="N47" s="234">
        <v>0</v>
      </c>
      <c r="O47" s="285" t="s">
        <v>257</v>
      </c>
      <c r="P47" s="286"/>
      <c r="Q47" s="54"/>
      <c r="R47" s="55"/>
      <c r="S47" s="215"/>
      <c r="T47" s="55"/>
      <c r="U47" s="55"/>
      <c r="V47" s="55"/>
      <c r="W47" s="55"/>
      <c r="X47" s="55"/>
    </row>
    <row r="48" spans="1:24" s="57" customFormat="1" ht="24">
      <c r="A48" s="65"/>
      <c r="B48" s="266">
        <v>36</v>
      </c>
      <c r="C48" s="289" t="s">
        <v>502</v>
      </c>
      <c r="D48" s="291" t="s">
        <v>503</v>
      </c>
      <c r="E48" s="290" t="s">
        <v>190</v>
      </c>
      <c r="F48" s="263">
        <v>5</v>
      </c>
      <c r="G48" s="234">
        <v>0</v>
      </c>
      <c r="H48" s="234">
        <v>0</v>
      </c>
      <c r="I48" s="234">
        <v>0</v>
      </c>
      <c r="J48" s="234">
        <v>0</v>
      </c>
      <c r="K48" s="234">
        <v>0</v>
      </c>
      <c r="L48" s="234">
        <v>0</v>
      </c>
      <c r="M48" s="234">
        <v>0</v>
      </c>
      <c r="N48" s="234">
        <v>0</v>
      </c>
      <c r="O48" s="285" t="s">
        <v>257</v>
      </c>
      <c r="P48" s="286"/>
      <c r="Q48" s="54"/>
      <c r="R48" s="55"/>
      <c r="S48" s="215"/>
      <c r="T48" s="55"/>
      <c r="U48" s="55"/>
      <c r="V48" s="55"/>
      <c r="W48" s="55"/>
      <c r="X48" s="55"/>
    </row>
    <row r="49" spans="1:24" s="57" customFormat="1">
      <c r="A49" s="65"/>
      <c r="B49" s="266">
        <v>37</v>
      </c>
      <c r="C49" s="289" t="s">
        <v>499</v>
      </c>
      <c r="D49" s="291" t="s">
        <v>505</v>
      </c>
      <c r="E49" s="290" t="s">
        <v>506</v>
      </c>
      <c r="F49" s="263">
        <v>1</v>
      </c>
      <c r="G49" s="234">
        <v>0</v>
      </c>
      <c r="H49" s="234">
        <v>0</v>
      </c>
      <c r="I49" s="234">
        <v>0</v>
      </c>
      <c r="J49" s="234">
        <v>0</v>
      </c>
      <c r="K49" s="234">
        <v>0</v>
      </c>
      <c r="L49" s="234">
        <v>0</v>
      </c>
      <c r="M49" s="234">
        <v>0</v>
      </c>
      <c r="N49" s="234">
        <v>0</v>
      </c>
      <c r="O49" s="285" t="s">
        <v>257</v>
      </c>
      <c r="P49" s="286"/>
      <c r="Q49" s="54"/>
      <c r="R49" s="55"/>
      <c r="S49" s="215"/>
      <c r="T49" s="55"/>
      <c r="U49" s="55"/>
      <c r="V49" s="55"/>
      <c r="W49" s="55"/>
      <c r="X49" s="55"/>
    </row>
    <row r="50" spans="1:24" s="57" customFormat="1" ht="24">
      <c r="A50" s="65"/>
      <c r="B50" s="266">
        <v>38</v>
      </c>
      <c r="C50" s="289" t="s">
        <v>509</v>
      </c>
      <c r="D50" s="291" t="s">
        <v>508</v>
      </c>
      <c r="E50" s="290" t="s">
        <v>506</v>
      </c>
      <c r="F50" s="263">
        <v>1</v>
      </c>
      <c r="G50" s="234">
        <v>0</v>
      </c>
      <c r="H50" s="234">
        <v>0</v>
      </c>
      <c r="I50" s="234">
        <v>0</v>
      </c>
      <c r="J50" s="234">
        <v>0</v>
      </c>
      <c r="K50" s="234">
        <v>0</v>
      </c>
      <c r="L50" s="234">
        <v>0</v>
      </c>
      <c r="M50" s="234">
        <v>0</v>
      </c>
      <c r="N50" s="234">
        <v>0</v>
      </c>
      <c r="O50" s="285" t="s">
        <v>257</v>
      </c>
      <c r="P50" s="286"/>
      <c r="Q50" s="54"/>
      <c r="R50" s="55"/>
      <c r="S50" s="215"/>
      <c r="T50" s="55"/>
      <c r="U50" s="55"/>
      <c r="V50" s="55"/>
      <c r="W50" s="55"/>
      <c r="X50" s="55"/>
    </row>
    <row r="51" spans="1:24" s="57" customFormat="1" ht="24">
      <c r="A51" s="65"/>
      <c r="B51" s="266">
        <v>39</v>
      </c>
      <c r="C51" s="289" t="s">
        <v>507</v>
      </c>
      <c r="D51" s="291" t="s">
        <v>510</v>
      </c>
      <c r="E51" s="290" t="s">
        <v>511</v>
      </c>
      <c r="F51" s="263">
        <v>2</v>
      </c>
      <c r="G51" s="234">
        <v>0</v>
      </c>
      <c r="H51" s="234">
        <v>0</v>
      </c>
      <c r="I51" s="234">
        <v>0</v>
      </c>
      <c r="J51" s="234">
        <v>0</v>
      </c>
      <c r="K51" s="234">
        <v>0</v>
      </c>
      <c r="L51" s="234">
        <v>0</v>
      </c>
      <c r="M51" s="234">
        <v>0</v>
      </c>
      <c r="N51" s="234">
        <v>0</v>
      </c>
      <c r="O51" s="285" t="s">
        <v>257</v>
      </c>
      <c r="P51" s="286"/>
      <c r="Q51" s="54"/>
      <c r="R51" s="55"/>
      <c r="S51" s="215"/>
      <c r="T51" s="55"/>
      <c r="U51" s="55"/>
      <c r="V51" s="55"/>
      <c r="W51" s="55"/>
      <c r="X51" s="55"/>
    </row>
    <row r="52" spans="1:24" s="57" customFormat="1">
      <c r="A52" s="65"/>
      <c r="B52" s="266">
        <v>40</v>
      </c>
      <c r="C52" s="289" t="s">
        <v>512</v>
      </c>
      <c r="D52" s="291" t="s">
        <v>513</v>
      </c>
      <c r="E52" s="290" t="s">
        <v>506</v>
      </c>
      <c r="F52" s="263">
        <v>1</v>
      </c>
      <c r="G52" s="234">
        <v>0</v>
      </c>
      <c r="H52" s="234">
        <v>0</v>
      </c>
      <c r="I52" s="234">
        <v>0</v>
      </c>
      <c r="J52" s="234">
        <v>0</v>
      </c>
      <c r="K52" s="234">
        <v>0</v>
      </c>
      <c r="L52" s="234">
        <v>0</v>
      </c>
      <c r="M52" s="234">
        <v>0</v>
      </c>
      <c r="N52" s="234">
        <v>0</v>
      </c>
      <c r="O52" s="285" t="s">
        <v>257</v>
      </c>
      <c r="P52" s="286"/>
      <c r="Q52" s="54"/>
      <c r="R52" s="55"/>
      <c r="S52" s="215"/>
      <c r="T52" s="55"/>
      <c r="U52" s="55"/>
      <c r="V52" s="55"/>
      <c r="W52" s="55"/>
      <c r="X52" s="55"/>
    </row>
    <row r="53" spans="1:24" s="57" customFormat="1">
      <c r="A53" s="65"/>
      <c r="B53" s="266">
        <v>41</v>
      </c>
      <c r="C53" s="289" t="s">
        <v>514</v>
      </c>
      <c r="D53" s="291" t="s">
        <v>515</v>
      </c>
      <c r="E53" s="290" t="s">
        <v>511</v>
      </c>
      <c r="F53" s="263">
        <v>1</v>
      </c>
      <c r="G53" s="234">
        <v>0</v>
      </c>
      <c r="H53" s="234">
        <v>0</v>
      </c>
      <c r="I53" s="234">
        <v>0</v>
      </c>
      <c r="J53" s="234">
        <v>0</v>
      </c>
      <c r="K53" s="234">
        <v>0</v>
      </c>
      <c r="L53" s="234">
        <v>0</v>
      </c>
      <c r="M53" s="234">
        <v>0</v>
      </c>
      <c r="N53" s="234">
        <v>0</v>
      </c>
      <c r="O53" s="285" t="s">
        <v>257</v>
      </c>
      <c r="P53" s="286"/>
      <c r="Q53" s="54"/>
      <c r="R53" s="55"/>
      <c r="S53" s="215"/>
      <c r="T53" s="55"/>
      <c r="U53" s="55"/>
      <c r="V53" s="55"/>
      <c r="W53" s="55"/>
      <c r="X53" s="55"/>
    </row>
    <row r="54" spans="1:24" s="53" customFormat="1" ht="48">
      <c r="A54" s="65"/>
      <c r="B54" s="485">
        <v>42</v>
      </c>
      <c r="C54" s="488" t="s">
        <v>23</v>
      </c>
      <c r="D54" s="474" t="s">
        <v>73</v>
      </c>
      <c r="E54" s="273" t="s">
        <v>521</v>
      </c>
      <c r="F54" s="262" t="s">
        <v>25</v>
      </c>
      <c r="G54" s="236">
        <v>5250</v>
      </c>
      <c r="H54" s="236">
        <v>2300</v>
      </c>
      <c r="I54" s="236">
        <v>0</v>
      </c>
      <c r="J54" s="236">
        <v>11550</v>
      </c>
      <c r="K54" s="236">
        <v>42000</v>
      </c>
      <c r="L54" s="236">
        <v>0</v>
      </c>
      <c r="M54" s="236">
        <v>92400</v>
      </c>
      <c r="N54" s="236">
        <f>SUM(G54:M54)</f>
        <v>153500</v>
      </c>
      <c r="O54" s="287" t="s">
        <v>17</v>
      </c>
      <c r="P54" s="292"/>
      <c r="Q54" s="54"/>
      <c r="R54" s="55"/>
      <c r="S54" s="55"/>
      <c r="T54" s="55"/>
      <c r="U54" s="58"/>
      <c r="V54" s="55"/>
      <c r="W54" s="55"/>
      <c r="X54" s="55"/>
    </row>
    <row r="55" spans="1:24" s="57" customFormat="1" ht="48">
      <c r="A55" s="65"/>
      <c r="B55" s="486"/>
      <c r="C55" s="488"/>
      <c r="D55" s="489"/>
      <c r="E55" s="273" t="s">
        <v>522</v>
      </c>
      <c r="F55" s="262" t="s">
        <v>25</v>
      </c>
      <c r="G55" s="235">
        <v>1800</v>
      </c>
      <c r="H55" s="235">
        <v>2000</v>
      </c>
      <c r="I55" s="235">
        <v>0</v>
      </c>
      <c r="J55" s="235">
        <v>135</v>
      </c>
      <c r="K55" s="235">
        <v>14400</v>
      </c>
      <c r="L55" s="235">
        <v>0</v>
      </c>
      <c r="M55" s="235">
        <v>1080</v>
      </c>
      <c r="N55" s="235">
        <f>SUM(G55:M55)</f>
        <v>19415</v>
      </c>
      <c r="O55" s="288" t="s">
        <v>70</v>
      </c>
      <c r="P55" s="286"/>
      <c r="Q55" s="54"/>
      <c r="R55" s="55"/>
      <c r="S55" s="55"/>
      <c r="T55" s="55"/>
      <c r="U55" s="58"/>
      <c r="V55" s="55"/>
      <c r="W55" s="55"/>
      <c r="X55" s="55"/>
    </row>
    <row r="56" spans="1:24" s="57" customFormat="1">
      <c r="A56" s="65"/>
      <c r="B56" s="487"/>
      <c r="C56" s="488"/>
      <c r="D56" s="477"/>
      <c r="E56" s="273" t="s">
        <v>84</v>
      </c>
      <c r="F56" s="262" t="s">
        <v>387</v>
      </c>
      <c r="G56" s="235">
        <v>2100</v>
      </c>
      <c r="H56" s="235">
        <v>2300</v>
      </c>
      <c r="I56" s="235">
        <v>1250</v>
      </c>
      <c r="J56" s="235">
        <v>158</v>
      </c>
      <c r="K56" s="235">
        <v>31500</v>
      </c>
      <c r="L56" s="235">
        <v>18750</v>
      </c>
      <c r="M56" s="235">
        <v>2363</v>
      </c>
      <c r="N56" s="235">
        <f>SUM(G56:M56)</f>
        <v>58421</v>
      </c>
      <c r="O56" s="288" t="s">
        <v>70</v>
      </c>
      <c r="P56" s="286"/>
      <c r="Q56" s="54"/>
      <c r="R56" s="55"/>
      <c r="S56" s="55"/>
      <c r="T56" s="55"/>
      <c r="U56" s="58"/>
      <c r="V56" s="55"/>
      <c r="W56" s="55"/>
      <c r="X56" s="55"/>
    </row>
    <row r="57" spans="1:24" s="57" customFormat="1" ht="24">
      <c r="A57" s="65"/>
      <c r="B57" s="266">
        <v>43</v>
      </c>
      <c r="C57" s="289" t="s">
        <v>519</v>
      </c>
      <c r="D57" s="293" t="s">
        <v>383</v>
      </c>
      <c r="E57" s="273" t="s">
        <v>21</v>
      </c>
      <c r="F57" s="262">
        <v>15</v>
      </c>
      <c r="G57" s="234">
        <v>0</v>
      </c>
      <c r="H57" s="234">
        <v>0</v>
      </c>
      <c r="I57" s="234">
        <v>0</v>
      </c>
      <c r="J57" s="234">
        <v>0</v>
      </c>
      <c r="K57" s="234">
        <v>0</v>
      </c>
      <c r="L57" s="234">
        <v>0</v>
      </c>
      <c r="M57" s="234">
        <v>0</v>
      </c>
      <c r="N57" s="234">
        <v>0</v>
      </c>
      <c r="O57" s="285" t="s">
        <v>257</v>
      </c>
      <c r="P57" s="286"/>
      <c r="Q57" s="54"/>
      <c r="R57" s="55"/>
      <c r="S57" s="55"/>
      <c r="T57" s="55"/>
      <c r="U57" s="58"/>
      <c r="V57" s="55"/>
      <c r="W57" s="55"/>
      <c r="X57" s="55"/>
    </row>
    <row r="58" spans="1:24" s="57" customFormat="1" ht="24">
      <c r="A58" s="65"/>
      <c r="B58" s="266">
        <v>44</v>
      </c>
      <c r="C58" s="289" t="s">
        <v>516</v>
      </c>
      <c r="D58" s="293" t="s">
        <v>517</v>
      </c>
      <c r="E58" s="273" t="s">
        <v>518</v>
      </c>
      <c r="F58" s="262">
        <v>20</v>
      </c>
      <c r="G58" s="234">
        <v>0</v>
      </c>
      <c r="H58" s="234">
        <v>0</v>
      </c>
      <c r="I58" s="234">
        <v>0</v>
      </c>
      <c r="J58" s="234">
        <v>0</v>
      </c>
      <c r="K58" s="234">
        <v>0</v>
      </c>
      <c r="L58" s="234">
        <v>0</v>
      </c>
      <c r="M58" s="234">
        <v>0</v>
      </c>
      <c r="N58" s="234">
        <v>0</v>
      </c>
      <c r="O58" s="285" t="s">
        <v>257</v>
      </c>
      <c r="P58" s="286"/>
      <c r="Q58" s="54"/>
      <c r="R58" s="55"/>
      <c r="S58" s="55"/>
      <c r="T58" s="55"/>
      <c r="U58" s="58"/>
      <c r="V58" s="55"/>
      <c r="W58" s="55"/>
      <c r="X58" s="55"/>
    </row>
    <row r="59" spans="1:24" s="57" customFormat="1">
      <c r="A59" s="65"/>
      <c r="B59" s="294">
        <v>45</v>
      </c>
      <c r="C59" s="272" t="s">
        <v>23</v>
      </c>
      <c r="D59" s="293" t="s">
        <v>485</v>
      </c>
      <c r="E59" s="269" t="s">
        <v>160</v>
      </c>
      <c r="F59" s="295">
        <v>1</v>
      </c>
      <c r="G59" s="236">
        <v>2750</v>
      </c>
      <c r="H59" s="236">
        <v>0</v>
      </c>
      <c r="I59" s="236">
        <v>0</v>
      </c>
      <c r="J59" s="236">
        <v>0</v>
      </c>
      <c r="K59" s="236">
        <v>0</v>
      </c>
      <c r="L59" s="236">
        <v>0</v>
      </c>
      <c r="M59" s="236">
        <v>0</v>
      </c>
      <c r="N59" s="236">
        <f>SUM(G59:M59)</f>
        <v>2750</v>
      </c>
      <c r="O59" s="287" t="s">
        <v>17</v>
      </c>
      <c r="P59" s="286"/>
      <c r="Q59" s="54"/>
      <c r="R59" s="55"/>
      <c r="S59" s="55"/>
      <c r="T59" s="55"/>
      <c r="U59" s="58"/>
      <c r="V59" s="55"/>
      <c r="W59" s="55"/>
      <c r="X59" s="55"/>
    </row>
    <row r="60" spans="1:24" s="57" customFormat="1">
      <c r="A60" s="65"/>
      <c r="B60" s="294">
        <v>46</v>
      </c>
      <c r="C60" s="272" t="s">
        <v>23</v>
      </c>
      <c r="D60" s="293" t="s">
        <v>528</v>
      </c>
      <c r="E60" s="269" t="s">
        <v>160</v>
      </c>
      <c r="F60" s="295">
        <v>1</v>
      </c>
      <c r="G60" s="236">
        <v>3750</v>
      </c>
      <c r="H60" s="236">
        <v>0</v>
      </c>
      <c r="I60" s="236">
        <v>0</v>
      </c>
      <c r="J60" s="236">
        <v>0</v>
      </c>
      <c r="K60" s="236">
        <v>0</v>
      </c>
      <c r="L60" s="236">
        <v>0</v>
      </c>
      <c r="M60" s="236">
        <v>0</v>
      </c>
      <c r="N60" s="236">
        <f>SUM(G60:M60)</f>
        <v>3750</v>
      </c>
      <c r="O60" s="287" t="s">
        <v>17</v>
      </c>
      <c r="P60" s="286"/>
      <c r="Q60" s="54"/>
      <c r="R60" s="55"/>
      <c r="S60" s="55"/>
      <c r="T60" s="55"/>
      <c r="U60" s="58"/>
      <c r="V60" s="55"/>
      <c r="W60" s="55"/>
      <c r="X60" s="55"/>
    </row>
    <row r="61" spans="1:24" s="53" customFormat="1">
      <c r="A61" s="65"/>
      <c r="B61" s="485">
        <v>47</v>
      </c>
      <c r="C61" s="488" t="s">
        <v>26</v>
      </c>
      <c r="D61" s="502" t="s">
        <v>27</v>
      </c>
      <c r="E61" s="503" t="s">
        <v>520</v>
      </c>
      <c r="F61" s="505" t="s">
        <v>71</v>
      </c>
      <c r="G61" s="236">
        <v>5250</v>
      </c>
      <c r="H61" s="236">
        <v>2300</v>
      </c>
      <c r="I61" s="236">
        <v>0</v>
      </c>
      <c r="J61" s="236">
        <v>11550</v>
      </c>
      <c r="K61" s="236">
        <v>26250</v>
      </c>
      <c r="L61" s="236">
        <v>0</v>
      </c>
      <c r="M61" s="236">
        <v>57750</v>
      </c>
      <c r="N61" s="236">
        <f>SUM(G61:M61)</f>
        <v>103100</v>
      </c>
      <c r="O61" s="287" t="s">
        <v>17</v>
      </c>
      <c r="P61" s="286"/>
      <c r="Q61" s="54"/>
      <c r="R61" s="55"/>
      <c r="S61" s="55"/>
      <c r="T61" s="55"/>
      <c r="U61" s="58"/>
      <c r="V61" s="55"/>
      <c r="W61" s="55"/>
      <c r="X61" s="55"/>
    </row>
    <row r="62" spans="1:24" s="53" customFormat="1" ht="24">
      <c r="A62" s="65"/>
      <c r="B62" s="486"/>
      <c r="C62" s="488"/>
      <c r="D62" s="502"/>
      <c r="E62" s="504"/>
      <c r="F62" s="506"/>
      <c r="G62" s="238">
        <v>0</v>
      </c>
      <c r="H62" s="238">
        <v>0</v>
      </c>
      <c r="I62" s="238">
        <v>3000</v>
      </c>
      <c r="J62" s="238">
        <v>0</v>
      </c>
      <c r="K62" s="238">
        <v>0</v>
      </c>
      <c r="L62" s="238">
        <v>15000</v>
      </c>
      <c r="M62" s="238">
        <v>0</v>
      </c>
      <c r="N62" s="238">
        <f>SUM(G62:M62)</f>
        <v>18000</v>
      </c>
      <c r="O62" s="296" t="s">
        <v>59</v>
      </c>
      <c r="P62" s="292"/>
      <c r="Q62" s="54"/>
      <c r="R62" s="55"/>
      <c r="S62" s="55"/>
      <c r="T62" s="55"/>
      <c r="U62" s="58"/>
      <c r="V62" s="55"/>
      <c r="W62" s="55"/>
      <c r="X62" s="55"/>
    </row>
    <row r="63" spans="1:24" s="57" customFormat="1">
      <c r="A63" s="65"/>
      <c r="B63" s="487"/>
      <c r="C63" s="488"/>
      <c r="D63" s="502"/>
      <c r="E63" s="290" t="s">
        <v>84</v>
      </c>
      <c r="F63" s="263" t="s">
        <v>387</v>
      </c>
      <c r="G63" s="235">
        <v>1800</v>
      </c>
      <c r="H63" s="235">
        <v>2000</v>
      </c>
      <c r="I63" s="235">
        <v>0</v>
      </c>
      <c r="J63" s="235">
        <v>135</v>
      </c>
      <c r="K63" s="235">
        <v>27000</v>
      </c>
      <c r="L63" s="235">
        <v>0</v>
      </c>
      <c r="M63" s="235">
        <v>2025</v>
      </c>
      <c r="N63" s="235">
        <f>SUM(G63:M63)</f>
        <v>32960</v>
      </c>
      <c r="O63" s="288" t="s">
        <v>70</v>
      </c>
      <c r="P63" s="286"/>
      <c r="Q63" s="54"/>
      <c r="R63" s="55"/>
      <c r="S63" s="55"/>
      <c r="T63" s="55"/>
      <c r="U63" s="58"/>
      <c r="V63" s="55"/>
      <c r="W63" s="55"/>
      <c r="X63" s="55"/>
    </row>
    <row r="64" spans="1:24" s="57" customFormat="1" ht="24">
      <c r="A64" s="65"/>
      <c r="B64" s="266">
        <v>48</v>
      </c>
      <c r="C64" s="297" t="s">
        <v>295</v>
      </c>
      <c r="D64" s="290" t="s">
        <v>275</v>
      </c>
      <c r="E64" s="290" t="s">
        <v>293</v>
      </c>
      <c r="F64" s="263">
        <v>1</v>
      </c>
      <c r="G64" s="239">
        <v>0</v>
      </c>
      <c r="H64" s="239">
        <v>0</v>
      </c>
      <c r="I64" s="239">
        <v>0</v>
      </c>
      <c r="J64" s="239">
        <v>0</v>
      </c>
      <c r="K64" s="239">
        <v>0</v>
      </c>
      <c r="L64" s="239">
        <v>0</v>
      </c>
      <c r="M64" s="239">
        <v>0</v>
      </c>
      <c r="N64" s="239">
        <v>0</v>
      </c>
      <c r="O64" s="285" t="s">
        <v>257</v>
      </c>
      <c r="P64" s="286"/>
      <c r="Q64" s="55"/>
      <c r="R64" s="55"/>
      <c r="S64" s="55"/>
      <c r="T64" s="55"/>
      <c r="U64" s="58"/>
      <c r="V64" s="55"/>
      <c r="W64" s="55"/>
      <c r="X64" s="55"/>
    </row>
    <row r="65" spans="1:24" s="57" customFormat="1" ht="24">
      <c r="A65" s="65"/>
      <c r="B65" s="266">
        <v>49</v>
      </c>
      <c r="C65" s="297" t="s">
        <v>262</v>
      </c>
      <c r="D65" s="290" t="s">
        <v>482</v>
      </c>
      <c r="E65" s="290" t="s">
        <v>264</v>
      </c>
      <c r="F65" s="263">
        <v>5</v>
      </c>
      <c r="G65" s="238">
        <v>0</v>
      </c>
      <c r="H65" s="238">
        <v>0</v>
      </c>
      <c r="I65" s="238">
        <v>0</v>
      </c>
      <c r="J65" s="238">
        <v>0</v>
      </c>
      <c r="K65" s="238">
        <v>7500</v>
      </c>
      <c r="L65" s="238">
        <v>7500</v>
      </c>
      <c r="M65" s="238">
        <v>16500</v>
      </c>
      <c r="N65" s="238">
        <f>SUM(G65:M65)</f>
        <v>31500</v>
      </c>
      <c r="O65" s="296" t="s">
        <v>59</v>
      </c>
      <c r="P65" s="292"/>
      <c r="Q65" s="54"/>
      <c r="R65" s="63"/>
      <c r="S65" s="55"/>
      <c r="T65" s="55"/>
      <c r="U65" s="58"/>
      <c r="V65" s="55"/>
      <c r="W65" s="55"/>
      <c r="X65" s="55"/>
    </row>
    <row r="66" spans="1:24" s="57" customFormat="1" ht="24">
      <c r="A66" s="65"/>
      <c r="B66" s="266">
        <v>50</v>
      </c>
      <c r="C66" s="297" t="s">
        <v>297</v>
      </c>
      <c r="D66" s="290" t="s">
        <v>128</v>
      </c>
      <c r="E66" s="290" t="s">
        <v>84</v>
      </c>
      <c r="F66" s="263">
        <v>1</v>
      </c>
      <c r="G66" s="240">
        <v>0</v>
      </c>
      <c r="H66" s="240">
        <v>0</v>
      </c>
      <c r="I66" s="240">
        <v>0</v>
      </c>
      <c r="J66" s="240">
        <v>0</v>
      </c>
      <c r="K66" s="240">
        <v>0</v>
      </c>
      <c r="L66" s="240">
        <v>0</v>
      </c>
      <c r="M66" s="240">
        <v>0</v>
      </c>
      <c r="N66" s="240">
        <v>0</v>
      </c>
      <c r="O66" s="285" t="s">
        <v>257</v>
      </c>
      <c r="P66" s="286"/>
      <c r="Q66" s="55"/>
      <c r="R66" s="55"/>
      <c r="S66" s="55"/>
      <c r="T66" s="55"/>
      <c r="U66" s="58"/>
      <c r="V66" s="55"/>
      <c r="W66" s="55"/>
      <c r="X66" s="55"/>
    </row>
    <row r="67" spans="1:24" ht="24">
      <c r="A67" s="65"/>
      <c r="B67" s="266">
        <v>51</v>
      </c>
      <c r="C67" s="297" t="s">
        <v>196</v>
      </c>
      <c r="D67" s="290" t="s">
        <v>46</v>
      </c>
      <c r="E67" s="290" t="s">
        <v>197</v>
      </c>
      <c r="F67" s="263" t="s">
        <v>192</v>
      </c>
      <c r="G67" s="240">
        <v>0</v>
      </c>
      <c r="H67" s="240">
        <v>0</v>
      </c>
      <c r="I67" s="240">
        <v>0</v>
      </c>
      <c r="J67" s="240">
        <v>0</v>
      </c>
      <c r="K67" s="240">
        <v>0</v>
      </c>
      <c r="L67" s="240">
        <v>0</v>
      </c>
      <c r="M67" s="240">
        <v>0</v>
      </c>
      <c r="N67" s="240">
        <v>0</v>
      </c>
      <c r="O67" s="285" t="s">
        <v>257</v>
      </c>
      <c r="P67" s="286"/>
      <c r="Q67" s="54"/>
      <c r="R67" s="55"/>
      <c r="S67" s="55"/>
      <c r="T67" s="55"/>
      <c r="U67" s="58"/>
      <c r="V67" s="55"/>
      <c r="W67" s="55"/>
      <c r="X67" s="55"/>
    </row>
    <row r="68" spans="1:24">
      <c r="A68" s="65"/>
      <c r="B68" s="266">
        <v>52</v>
      </c>
      <c r="C68" s="272" t="s">
        <v>23</v>
      </c>
      <c r="D68" s="290" t="s">
        <v>432</v>
      </c>
      <c r="E68" s="269" t="s">
        <v>160</v>
      </c>
      <c r="F68" s="263">
        <v>1</v>
      </c>
      <c r="G68" s="237">
        <v>2750</v>
      </c>
      <c r="H68" s="237">
        <v>0</v>
      </c>
      <c r="I68" s="237">
        <v>0</v>
      </c>
      <c r="J68" s="237">
        <v>0</v>
      </c>
      <c r="K68" s="237">
        <v>0</v>
      </c>
      <c r="L68" s="237">
        <v>0</v>
      </c>
      <c r="M68" s="237">
        <v>0</v>
      </c>
      <c r="N68" s="237">
        <f>SUM(G68:M68)</f>
        <v>2750</v>
      </c>
      <c r="O68" s="287" t="s">
        <v>17</v>
      </c>
      <c r="P68" s="286"/>
      <c r="Q68" s="54"/>
      <c r="R68" s="55"/>
      <c r="S68" s="55"/>
      <c r="T68" s="55"/>
      <c r="U68" s="58"/>
      <c r="V68" s="55"/>
      <c r="W68" s="55"/>
      <c r="X68" s="55"/>
    </row>
    <row r="69" spans="1:24" s="51" customFormat="1" ht="24">
      <c r="A69" s="65"/>
      <c r="B69" s="268">
        <v>53</v>
      </c>
      <c r="C69" s="297" t="s">
        <v>455</v>
      </c>
      <c r="D69" s="263" t="s">
        <v>483</v>
      </c>
      <c r="E69" s="263" t="s">
        <v>30</v>
      </c>
      <c r="F69" s="263" t="s">
        <v>20</v>
      </c>
      <c r="G69" s="237">
        <v>1500</v>
      </c>
      <c r="H69" s="237">
        <v>600</v>
      </c>
      <c r="I69" s="237">
        <v>0</v>
      </c>
      <c r="J69" s="237">
        <v>3300</v>
      </c>
      <c r="K69" s="237">
        <v>7500</v>
      </c>
      <c r="L69" s="237">
        <v>0</v>
      </c>
      <c r="M69" s="237">
        <v>16500</v>
      </c>
      <c r="N69" s="237">
        <f>SUM(G69:M69)</f>
        <v>29400</v>
      </c>
      <c r="O69" s="287" t="s">
        <v>17</v>
      </c>
      <c r="P69" s="286"/>
      <c r="Q69" s="54"/>
      <c r="R69" s="55"/>
      <c r="S69" s="55"/>
      <c r="T69" s="55"/>
      <c r="U69" s="55"/>
      <c r="V69" s="55"/>
      <c r="W69" s="55"/>
      <c r="X69" s="55"/>
    </row>
    <row r="70" spans="1:24" s="51" customFormat="1" ht="36">
      <c r="A70" s="65"/>
      <c r="B70" s="268">
        <v>54</v>
      </c>
      <c r="C70" s="297" t="s">
        <v>299</v>
      </c>
      <c r="D70" s="263" t="s">
        <v>46</v>
      </c>
      <c r="E70" s="290" t="s">
        <v>302</v>
      </c>
      <c r="F70" s="263">
        <v>1</v>
      </c>
      <c r="G70" s="240">
        <v>0</v>
      </c>
      <c r="H70" s="240">
        <v>0</v>
      </c>
      <c r="I70" s="240">
        <v>0</v>
      </c>
      <c r="J70" s="240">
        <v>0</v>
      </c>
      <c r="K70" s="240">
        <v>0</v>
      </c>
      <c r="L70" s="240">
        <v>0</v>
      </c>
      <c r="M70" s="240">
        <v>0</v>
      </c>
      <c r="N70" s="240">
        <v>0</v>
      </c>
      <c r="O70" s="285" t="s">
        <v>257</v>
      </c>
      <c r="P70" s="286"/>
      <c r="Q70" s="55"/>
      <c r="R70" s="55"/>
      <c r="S70" s="55"/>
      <c r="T70" s="55"/>
      <c r="U70" s="55"/>
      <c r="V70" s="55"/>
      <c r="W70" s="55"/>
      <c r="X70" s="55"/>
    </row>
    <row r="71" spans="1:24" s="51" customFormat="1">
      <c r="A71" s="65"/>
      <c r="B71" s="268">
        <v>55</v>
      </c>
      <c r="C71" s="297" t="s">
        <v>79</v>
      </c>
      <c r="D71" s="263" t="s">
        <v>46</v>
      </c>
      <c r="E71" s="290" t="s">
        <v>293</v>
      </c>
      <c r="F71" s="263">
        <v>1</v>
      </c>
      <c r="G71" s="240">
        <v>0</v>
      </c>
      <c r="H71" s="240">
        <v>0</v>
      </c>
      <c r="I71" s="240">
        <v>0</v>
      </c>
      <c r="J71" s="240">
        <v>0</v>
      </c>
      <c r="K71" s="240">
        <v>0</v>
      </c>
      <c r="L71" s="240">
        <v>0</v>
      </c>
      <c r="M71" s="240">
        <v>0</v>
      </c>
      <c r="N71" s="240">
        <v>0</v>
      </c>
      <c r="O71" s="285" t="s">
        <v>257</v>
      </c>
      <c r="P71" s="286"/>
      <c r="Q71" s="55"/>
      <c r="R71" s="55"/>
      <c r="S71" s="55"/>
      <c r="T71" s="55"/>
      <c r="U71" s="55"/>
      <c r="V71" s="55"/>
      <c r="W71" s="55"/>
      <c r="X71" s="55"/>
    </row>
    <row r="72" spans="1:24" s="51" customFormat="1" ht="24">
      <c r="A72" s="65"/>
      <c r="B72" s="268">
        <v>56</v>
      </c>
      <c r="C72" s="297" t="s">
        <v>402</v>
      </c>
      <c r="D72" s="263" t="s">
        <v>46</v>
      </c>
      <c r="E72" s="290" t="s">
        <v>84</v>
      </c>
      <c r="F72" s="263" t="s">
        <v>34</v>
      </c>
      <c r="G72" s="241">
        <v>1750</v>
      </c>
      <c r="H72" s="241">
        <v>700</v>
      </c>
      <c r="I72" s="241">
        <v>7000</v>
      </c>
      <c r="J72" s="241">
        <v>2750</v>
      </c>
      <c r="K72" s="241">
        <v>7000</v>
      </c>
      <c r="L72" s="241">
        <v>28000</v>
      </c>
      <c r="M72" s="241">
        <v>11000</v>
      </c>
      <c r="N72" s="241">
        <f>SUM(G72:M72)</f>
        <v>58200</v>
      </c>
      <c r="O72" s="288" t="s">
        <v>70</v>
      </c>
      <c r="P72" s="286"/>
      <c r="Q72" s="54"/>
      <c r="R72" s="55"/>
      <c r="S72" s="215"/>
      <c r="T72" s="55"/>
      <c r="U72" s="55"/>
      <c r="V72" s="55"/>
      <c r="W72" s="55"/>
      <c r="X72" s="55"/>
    </row>
    <row r="73" spans="1:24" s="51" customFormat="1" ht="24">
      <c r="A73" s="65"/>
      <c r="B73" s="268">
        <v>57</v>
      </c>
      <c r="C73" s="297" t="s">
        <v>303</v>
      </c>
      <c r="D73" s="263" t="s">
        <v>46</v>
      </c>
      <c r="E73" s="290" t="s">
        <v>305</v>
      </c>
      <c r="F73" s="263">
        <v>1</v>
      </c>
      <c r="G73" s="240">
        <v>0</v>
      </c>
      <c r="H73" s="240">
        <v>0</v>
      </c>
      <c r="I73" s="240">
        <v>0</v>
      </c>
      <c r="J73" s="240">
        <v>0</v>
      </c>
      <c r="K73" s="240">
        <v>0</v>
      </c>
      <c r="L73" s="240">
        <v>0</v>
      </c>
      <c r="M73" s="240">
        <v>0</v>
      </c>
      <c r="N73" s="240">
        <v>0</v>
      </c>
      <c r="O73" s="285" t="s">
        <v>257</v>
      </c>
      <c r="P73" s="286"/>
      <c r="Q73" s="55"/>
      <c r="R73" s="55"/>
      <c r="S73" s="55"/>
      <c r="T73" s="55"/>
      <c r="U73" s="55"/>
      <c r="V73" s="55"/>
      <c r="W73" s="55"/>
      <c r="X73" s="55"/>
    </row>
    <row r="74" spans="1:24" s="51" customFormat="1" ht="24">
      <c r="A74" s="65"/>
      <c r="B74" s="268">
        <v>58</v>
      </c>
      <c r="C74" s="297" t="s">
        <v>255</v>
      </c>
      <c r="D74" s="263" t="s">
        <v>484</v>
      </c>
      <c r="E74" s="263" t="s">
        <v>250</v>
      </c>
      <c r="F74" s="263">
        <v>20</v>
      </c>
      <c r="G74" s="240">
        <v>0</v>
      </c>
      <c r="H74" s="240">
        <v>0</v>
      </c>
      <c r="I74" s="240">
        <v>0</v>
      </c>
      <c r="J74" s="240">
        <v>0</v>
      </c>
      <c r="K74" s="240">
        <v>0</v>
      </c>
      <c r="L74" s="240">
        <v>0</v>
      </c>
      <c r="M74" s="240">
        <v>0</v>
      </c>
      <c r="N74" s="240">
        <v>0</v>
      </c>
      <c r="O74" s="298" t="s">
        <v>257</v>
      </c>
      <c r="P74" s="286"/>
      <c r="Q74" s="55"/>
      <c r="R74" s="55"/>
      <c r="S74" s="63"/>
      <c r="T74" s="63"/>
      <c r="U74" s="55"/>
      <c r="V74" s="55"/>
      <c r="W74" s="55"/>
      <c r="X74" s="55"/>
    </row>
    <row r="75" spans="1:24" s="51" customFormat="1" ht="24">
      <c r="A75" s="65"/>
      <c r="B75" s="268">
        <v>59</v>
      </c>
      <c r="C75" s="297" t="s">
        <v>308</v>
      </c>
      <c r="D75" s="263" t="s">
        <v>46</v>
      </c>
      <c r="E75" s="263" t="s">
        <v>110</v>
      </c>
      <c r="F75" s="263" t="s">
        <v>309</v>
      </c>
      <c r="G75" s="242">
        <v>500</v>
      </c>
      <c r="H75" s="242">
        <v>200</v>
      </c>
      <c r="I75" s="242">
        <v>0</v>
      </c>
      <c r="J75" s="242">
        <v>0</v>
      </c>
      <c r="K75" s="242">
        <v>4500</v>
      </c>
      <c r="L75" s="242">
        <v>0</v>
      </c>
      <c r="M75" s="242">
        <v>0</v>
      </c>
      <c r="N75" s="242">
        <f>SUM(G75:M75)</f>
        <v>5200</v>
      </c>
      <c r="O75" s="299" t="s">
        <v>59</v>
      </c>
      <c r="P75" s="286"/>
      <c r="Q75" s="55"/>
      <c r="R75" s="55"/>
      <c r="S75" s="55"/>
      <c r="T75" s="55"/>
      <c r="U75" s="55"/>
      <c r="V75" s="55"/>
      <c r="W75" s="55"/>
      <c r="X75" s="55"/>
    </row>
    <row r="76" spans="1:24" s="51" customFormat="1" ht="24">
      <c r="A76" s="65"/>
      <c r="B76" s="268">
        <v>60</v>
      </c>
      <c r="C76" s="300" t="s">
        <v>175</v>
      </c>
      <c r="D76" s="273" t="s">
        <v>486</v>
      </c>
      <c r="E76" s="262" t="s">
        <v>101</v>
      </c>
      <c r="F76" s="262" t="s">
        <v>34</v>
      </c>
      <c r="G76" s="243">
        <v>0</v>
      </c>
      <c r="H76" s="243">
        <v>0</v>
      </c>
      <c r="I76" s="243">
        <v>0</v>
      </c>
      <c r="J76" s="243">
        <v>0</v>
      </c>
      <c r="K76" s="243">
        <v>0</v>
      </c>
      <c r="L76" s="243">
        <v>0</v>
      </c>
      <c r="M76" s="243">
        <v>0</v>
      </c>
      <c r="N76" s="243">
        <f>SUM(G76:K76)</f>
        <v>0</v>
      </c>
      <c r="O76" s="301" t="s">
        <v>257</v>
      </c>
      <c r="P76" s="286"/>
      <c r="Q76" s="57"/>
      <c r="R76" s="57"/>
      <c r="S76" s="57"/>
      <c r="T76" s="57"/>
      <c r="U76" s="57"/>
      <c r="V76" s="57"/>
      <c r="W76" s="57"/>
      <c r="X76" s="55"/>
    </row>
    <row r="77" spans="1:24" s="51" customFormat="1">
      <c r="A77" s="65"/>
      <c r="B77" s="302">
        <v>1</v>
      </c>
      <c r="C77" s="273">
        <v>2</v>
      </c>
      <c r="D77" s="273" t="s">
        <v>456</v>
      </c>
      <c r="E77" s="262">
        <v>4</v>
      </c>
      <c r="F77" s="262">
        <v>5</v>
      </c>
      <c r="G77" s="261">
        <v>6</v>
      </c>
      <c r="H77" s="261">
        <v>7</v>
      </c>
      <c r="I77" s="261">
        <v>8</v>
      </c>
      <c r="J77" s="261">
        <v>9</v>
      </c>
      <c r="K77" s="261">
        <v>10</v>
      </c>
      <c r="L77" s="261">
        <v>11</v>
      </c>
      <c r="M77" s="261">
        <v>12</v>
      </c>
      <c r="N77" s="261">
        <v>13</v>
      </c>
      <c r="O77" s="278">
        <v>14</v>
      </c>
      <c r="P77" s="303">
        <v>15</v>
      </c>
      <c r="Q77" s="57"/>
      <c r="R77" s="57"/>
      <c r="S77" s="57"/>
      <c r="T77" s="57"/>
      <c r="U77" s="57"/>
      <c r="V77" s="57"/>
      <c r="W77" s="57"/>
      <c r="X77" s="55"/>
    </row>
    <row r="78" spans="1:24" s="51" customFormat="1">
      <c r="A78" s="65"/>
      <c r="B78" s="510"/>
      <c r="C78" s="511"/>
      <c r="D78" s="511"/>
      <c r="E78" s="511"/>
      <c r="F78" s="511"/>
      <c r="G78" s="511"/>
      <c r="H78" s="511"/>
      <c r="I78" s="511"/>
      <c r="J78" s="511"/>
      <c r="K78" s="511"/>
      <c r="L78" s="511"/>
      <c r="M78" s="511"/>
      <c r="N78" s="511"/>
      <c r="O78" s="511"/>
      <c r="P78" s="512"/>
      <c r="Q78" s="57"/>
      <c r="R78" s="57"/>
      <c r="S78" s="57"/>
      <c r="T78" s="57"/>
      <c r="U78" s="57"/>
      <c r="V78" s="57"/>
      <c r="W78" s="57"/>
      <c r="X78" s="55"/>
    </row>
    <row r="79" spans="1:24" s="51" customFormat="1" ht="24">
      <c r="A79" s="65"/>
      <c r="B79" s="268">
        <v>61</v>
      </c>
      <c r="C79" s="304" t="s">
        <v>388</v>
      </c>
      <c r="D79" s="273" t="s">
        <v>486</v>
      </c>
      <c r="E79" s="269" t="s">
        <v>436</v>
      </c>
      <c r="F79" s="268">
        <v>4</v>
      </c>
      <c r="G79" s="237">
        <v>0</v>
      </c>
      <c r="H79" s="237">
        <v>0</v>
      </c>
      <c r="I79" s="237">
        <v>0</v>
      </c>
      <c r="J79" s="237">
        <v>0</v>
      </c>
      <c r="K79" s="237">
        <v>6000</v>
      </c>
      <c r="L79" s="237">
        <v>7000</v>
      </c>
      <c r="M79" s="237">
        <v>13200</v>
      </c>
      <c r="N79" s="237">
        <f>SUM(G79:M79)</f>
        <v>26200</v>
      </c>
      <c r="O79" s="287" t="s">
        <v>17</v>
      </c>
      <c r="P79" s="292"/>
      <c r="Q79" s="20"/>
      <c r="R79" s="57"/>
      <c r="S79" s="57"/>
      <c r="T79" s="57"/>
      <c r="U79" s="57"/>
      <c r="V79" s="57"/>
      <c r="W79" s="57"/>
      <c r="X79" s="55"/>
    </row>
    <row r="80" spans="1:24" ht="24">
      <c r="A80" s="65"/>
      <c r="B80" s="447"/>
      <c r="C80" s="447"/>
      <c r="D80" s="447"/>
      <c r="E80" s="447"/>
      <c r="F80" s="447"/>
      <c r="G80" s="244">
        <f t="shared" ref="G80:N80" si="0">SUM(G13+G14+G23+G62+G65+G75)</f>
        <v>1750</v>
      </c>
      <c r="H80" s="244">
        <f t="shared" si="0"/>
        <v>700</v>
      </c>
      <c r="I80" s="244">
        <f t="shared" si="0"/>
        <v>17000</v>
      </c>
      <c r="J80" s="244">
        <f t="shared" si="0"/>
        <v>2750</v>
      </c>
      <c r="K80" s="244">
        <f t="shared" si="0"/>
        <v>20750</v>
      </c>
      <c r="L80" s="244">
        <f t="shared" si="0"/>
        <v>52500</v>
      </c>
      <c r="M80" s="244">
        <f t="shared" si="0"/>
        <v>35750</v>
      </c>
      <c r="N80" s="244">
        <f t="shared" si="0"/>
        <v>131200</v>
      </c>
      <c r="O80" s="305" t="s">
        <v>59</v>
      </c>
      <c r="P80" s="286"/>
      <c r="Q80" s="79"/>
      <c r="R80" s="63"/>
      <c r="S80" s="55"/>
      <c r="T80" s="55"/>
      <c r="U80" s="55"/>
      <c r="V80" s="55"/>
      <c r="W80" s="55"/>
      <c r="X80" s="55"/>
    </row>
    <row r="81" spans="1:24">
      <c r="A81" s="65"/>
      <c r="B81" s="448"/>
      <c r="C81" s="448"/>
      <c r="D81" s="448"/>
      <c r="E81" s="448"/>
      <c r="F81" s="448"/>
      <c r="G81" s="244">
        <f>SUM(G11+G12+G18+G19+G22+G28+G33+G34+G35+G42+G45+G54+G59+G60+G61+G68+G69+G79)</f>
        <v>38000</v>
      </c>
      <c r="H81" s="244">
        <f t="shared" ref="H81:N81" si="1">SUM(H11+H12+H18+H19+H22+H28+H33+H34+H35+H42+H45+H54+H59+H60+H61+H68+H69+H79)</f>
        <v>8800</v>
      </c>
      <c r="I81" s="244">
        <f t="shared" si="1"/>
        <v>0</v>
      </c>
      <c r="J81" s="244">
        <f t="shared" si="1"/>
        <v>41500</v>
      </c>
      <c r="K81" s="244">
        <f t="shared" si="1"/>
        <v>145750</v>
      </c>
      <c r="L81" s="244">
        <f t="shared" si="1"/>
        <v>21000</v>
      </c>
      <c r="M81" s="244">
        <f t="shared" si="1"/>
        <v>292750</v>
      </c>
      <c r="N81" s="244">
        <f t="shared" si="1"/>
        <v>547800</v>
      </c>
      <c r="O81" s="305" t="s">
        <v>17</v>
      </c>
      <c r="P81" s="222" t="s">
        <v>462</v>
      </c>
      <c r="Q81" s="216"/>
      <c r="R81" s="63"/>
      <c r="S81" s="55"/>
      <c r="T81" s="58"/>
      <c r="U81" s="55"/>
      <c r="V81" s="55"/>
      <c r="W81" s="63">
        <f>G81+I81+J81+K81</f>
        <v>225250</v>
      </c>
      <c r="X81" s="55"/>
    </row>
    <row r="82" spans="1:24">
      <c r="A82" s="65"/>
      <c r="B82" s="448"/>
      <c r="C82" s="448"/>
      <c r="D82" s="448"/>
      <c r="E82" s="448"/>
      <c r="F82" s="448"/>
      <c r="G82" s="244">
        <f t="shared" ref="G82:N82" si="2">SUM(G21+G38+G44+G46+G55+G56+G63+G72+G76)</f>
        <v>10500</v>
      </c>
      <c r="H82" s="244">
        <f t="shared" si="2"/>
        <v>9100</v>
      </c>
      <c r="I82" s="244">
        <f t="shared" si="2"/>
        <v>33050</v>
      </c>
      <c r="J82" s="244">
        <v>9431</v>
      </c>
      <c r="K82" s="244">
        <f t="shared" si="2"/>
        <v>90300</v>
      </c>
      <c r="L82" s="244">
        <f t="shared" si="2"/>
        <v>86550</v>
      </c>
      <c r="M82" s="244">
        <f t="shared" si="2"/>
        <v>34068</v>
      </c>
      <c r="N82" s="244">
        <f t="shared" si="2"/>
        <v>272999</v>
      </c>
      <c r="O82" s="305" t="s">
        <v>70</v>
      </c>
      <c r="P82" s="222" t="s">
        <v>462</v>
      </c>
      <c r="Q82" s="125"/>
      <c r="R82" s="63"/>
      <c r="S82" s="55"/>
      <c r="T82" s="58"/>
      <c r="U82" s="55"/>
      <c r="V82" s="55"/>
      <c r="W82" s="55"/>
      <c r="X82" s="55"/>
    </row>
    <row r="83" spans="1:24">
      <c r="A83" s="65"/>
      <c r="B83" s="507" t="s">
        <v>344</v>
      </c>
      <c r="C83" s="508"/>
      <c r="D83" s="508"/>
      <c r="E83" s="508"/>
      <c r="F83" s="508"/>
      <c r="G83" s="508"/>
      <c r="H83" s="508"/>
      <c r="I83" s="508"/>
      <c r="J83" s="508"/>
      <c r="K83" s="508"/>
      <c r="L83" s="508"/>
      <c r="M83" s="508"/>
      <c r="N83" s="508"/>
      <c r="O83" s="508"/>
      <c r="P83" s="509"/>
      <c r="Q83" s="55"/>
      <c r="R83" s="55"/>
      <c r="S83" s="55"/>
      <c r="T83" s="55"/>
      <c r="U83" s="55"/>
      <c r="V83" s="55"/>
      <c r="W83" s="55"/>
      <c r="X83" s="55"/>
    </row>
    <row r="84" spans="1:24" ht="36">
      <c r="A84" s="65"/>
      <c r="B84" s="266">
        <v>62</v>
      </c>
      <c r="C84" s="306" t="s">
        <v>314</v>
      </c>
      <c r="D84" s="307" t="s">
        <v>113</v>
      </c>
      <c r="E84" s="308" t="s">
        <v>316</v>
      </c>
      <c r="F84" s="307">
        <v>2</v>
      </c>
      <c r="G84" s="245">
        <v>0</v>
      </c>
      <c r="H84" s="245">
        <v>0</v>
      </c>
      <c r="I84" s="245">
        <v>0</v>
      </c>
      <c r="J84" s="245">
        <v>0</v>
      </c>
      <c r="K84" s="245">
        <v>0</v>
      </c>
      <c r="L84" s="245">
        <v>0</v>
      </c>
      <c r="M84" s="245">
        <v>0</v>
      </c>
      <c r="N84" s="245">
        <v>0</v>
      </c>
      <c r="O84" s="309" t="s">
        <v>257</v>
      </c>
      <c r="P84" s="310"/>
      <c r="Q84" s="55"/>
      <c r="R84" s="55"/>
      <c r="S84" s="63"/>
      <c r="T84" s="55"/>
      <c r="U84" s="55"/>
      <c r="V84" s="55"/>
      <c r="W84" s="55"/>
      <c r="X84" s="55"/>
    </row>
    <row r="85" spans="1:24">
      <c r="A85" s="65"/>
      <c r="B85" s="266">
        <v>63</v>
      </c>
      <c r="C85" s="272" t="s">
        <v>23</v>
      </c>
      <c r="D85" s="307" t="s">
        <v>529</v>
      </c>
      <c r="E85" s="308" t="s">
        <v>160</v>
      </c>
      <c r="F85" s="307">
        <v>1</v>
      </c>
      <c r="G85" s="246">
        <v>2500</v>
      </c>
      <c r="H85" s="246">
        <v>0</v>
      </c>
      <c r="I85" s="246">
        <v>0</v>
      </c>
      <c r="J85" s="246">
        <v>0</v>
      </c>
      <c r="K85" s="246">
        <v>0</v>
      </c>
      <c r="L85" s="246">
        <v>0</v>
      </c>
      <c r="M85" s="246">
        <v>0</v>
      </c>
      <c r="N85" s="246">
        <f>SUM(G85:M85)</f>
        <v>2500</v>
      </c>
      <c r="O85" s="287" t="s">
        <v>17</v>
      </c>
      <c r="P85" s="310"/>
      <c r="Q85" s="55"/>
      <c r="R85" s="55"/>
      <c r="S85" s="63"/>
      <c r="T85" s="55"/>
      <c r="U85" s="55"/>
      <c r="V85" s="55"/>
      <c r="W85" s="55"/>
      <c r="X85" s="55"/>
    </row>
    <row r="86" spans="1:24" ht="24">
      <c r="A86" s="65"/>
      <c r="B86" s="266">
        <v>64</v>
      </c>
      <c r="C86" s="306" t="s">
        <v>443</v>
      </c>
      <c r="D86" s="307" t="s">
        <v>39</v>
      </c>
      <c r="E86" s="308" t="s">
        <v>84</v>
      </c>
      <c r="F86" s="307">
        <v>2</v>
      </c>
      <c r="G86" s="245">
        <v>0</v>
      </c>
      <c r="H86" s="245">
        <v>0</v>
      </c>
      <c r="I86" s="245">
        <v>0</v>
      </c>
      <c r="J86" s="245">
        <v>0</v>
      </c>
      <c r="K86" s="245">
        <v>0</v>
      </c>
      <c r="L86" s="245">
        <v>0</v>
      </c>
      <c r="M86" s="245">
        <v>0</v>
      </c>
      <c r="N86" s="245">
        <v>0</v>
      </c>
      <c r="O86" s="309" t="s">
        <v>257</v>
      </c>
      <c r="P86" s="310"/>
      <c r="Q86" s="55"/>
      <c r="R86" s="55"/>
      <c r="S86" s="63"/>
      <c r="T86" s="55"/>
      <c r="U86" s="55"/>
      <c r="V86" s="55"/>
      <c r="W86" s="55"/>
      <c r="X86" s="55"/>
    </row>
    <row r="87" spans="1:24" ht="27">
      <c r="A87" s="65"/>
      <c r="B87" s="266">
        <v>65</v>
      </c>
      <c r="C87" s="311" t="s">
        <v>176</v>
      </c>
      <c r="D87" s="359" t="s">
        <v>530</v>
      </c>
      <c r="E87" s="263" t="s">
        <v>33</v>
      </c>
      <c r="F87" s="263" t="s">
        <v>34</v>
      </c>
      <c r="G87" s="246">
        <v>1750</v>
      </c>
      <c r="H87" s="246">
        <v>900</v>
      </c>
      <c r="I87" s="246">
        <v>1600</v>
      </c>
      <c r="J87" s="246">
        <v>3850</v>
      </c>
      <c r="K87" s="246">
        <v>7000</v>
      </c>
      <c r="L87" s="246">
        <v>4000</v>
      </c>
      <c r="M87" s="246">
        <v>15400</v>
      </c>
      <c r="N87" s="246">
        <f>SUM(G87:M87)</f>
        <v>34500</v>
      </c>
      <c r="O87" s="287" t="s">
        <v>17</v>
      </c>
      <c r="P87" s="286"/>
      <c r="Q87" s="54"/>
      <c r="R87" s="55"/>
      <c r="S87" s="55"/>
      <c r="T87" s="55"/>
      <c r="U87" s="55"/>
      <c r="V87" s="55"/>
      <c r="W87" s="55"/>
      <c r="X87" s="55"/>
    </row>
    <row r="88" spans="1:24" ht="13.5">
      <c r="A88" s="65"/>
      <c r="B88" s="266">
        <v>66</v>
      </c>
      <c r="C88" s="311" t="s">
        <v>444</v>
      </c>
      <c r="D88" s="290" t="s">
        <v>18</v>
      </c>
      <c r="E88" s="263" t="s">
        <v>84</v>
      </c>
      <c r="F88" s="263">
        <v>2</v>
      </c>
      <c r="G88" s="245">
        <v>0</v>
      </c>
      <c r="H88" s="245">
        <v>0</v>
      </c>
      <c r="I88" s="245">
        <v>0</v>
      </c>
      <c r="J88" s="245">
        <v>0</v>
      </c>
      <c r="K88" s="245">
        <v>0</v>
      </c>
      <c r="L88" s="245">
        <v>0</v>
      </c>
      <c r="M88" s="245">
        <v>0</v>
      </c>
      <c r="N88" s="245">
        <v>0</v>
      </c>
      <c r="O88" s="285" t="s">
        <v>257</v>
      </c>
      <c r="P88" s="286"/>
      <c r="Q88" s="54"/>
      <c r="R88" s="55"/>
      <c r="S88" s="55"/>
      <c r="T88" s="55"/>
      <c r="U88" s="55"/>
      <c r="V88" s="55"/>
      <c r="W88" s="55"/>
      <c r="X88" s="55"/>
    </row>
    <row r="89" spans="1:24" s="51" customFormat="1" ht="24">
      <c r="A89" s="65"/>
      <c r="B89" s="266">
        <v>67</v>
      </c>
      <c r="C89" s="297" t="s">
        <v>448</v>
      </c>
      <c r="D89" s="263" t="s">
        <v>18</v>
      </c>
      <c r="E89" s="290" t="s">
        <v>184</v>
      </c>
      <c r="F89" s="263" t="s">
        <v>45</v>
      </c>
      <c r="G89" s="246">
        <v>750</v>
      </c>
      <c r="H89" s="246">
        <v>300</v>
      </c>
      <c r="I89" s="246">
        <v>0</v>
      </c>
      <c r="J89" s="246">
        <v>1650</v>
      </c>
      <c r="K89" s="246">
        <v>7500</v>
      </c>
      <c r="L89" s="246">
        <v>0</v>
      </c>
      <c r="M89" s="246">
        <v>16500</v>
      </c>
      <c r="N89" s="246">
        <f>SUM(G89:M89)</f>
        <v>26700</v>
      </c>
      <c r="O89" s="287" t="s">
        <v>17</v>
      </c>
      <c r="P89" s="286"/>
      <c r="Q89" s="54"/>
      <c r="R89" s="55"/>
      <c r="S89" s="55"/>
      <c r="T89" s="55"/>
      <c r="U89" s="55"/>
      <c r="V89" s="55"/>
      <c r="W89" s="55"/>
      <c r="X89" s="55"/>
    </row>
    <row r="90" spans="1:24" s="51" customFormat="1" ht="36">
      <c r="A90" s="65"/>
      <c r="B90" s="266">
        <v>68</v>
      </c>
      <c r="C90" s="312" t="s">
        <v>449</v>
      </c>
      <c r="D90" s="313" t="s">
        <v>18</v>
      </c>
      <c r="E90" s="291" t="s">
        <v>184</v>
      </c>
      <c r="F90" s="313" t="s">
        <v>48</v>
      </c>
      <c r="G90" s="246">
        <v>750</v>
      </c>
      <c r="H90" s="246">
        <v>300</v>
      </c>
      <c r="I90" s="246">
        <v>0</v>
      </c>
      <c r="J90" s="246">
        <v>1650</v>
      </c>
      <c r="K90" s="246">
        <v>7500</v>
      </c>
      <c r="L90" s="246">
        <v>0</v>
      </c>
      <c r="M90" s="246">
        <v>16500</v>
      </c>
      <c r="N90" s="246">
        <f>SUM(G90:M90)</f>
        <v>26700</v>
      </c>
      <c r="O90" s="287" t="s">
        <v>17</v>
      </c>
      <c r="P90" s="286"/>
      <c r="Q90" s="54"/>
      <c r="U90" s="51" t="s">
        <v>542</v>
      </c>
      <c r="W90" s="55"/>
      <c r="X90" s="55"/>
    </row>
    <row r="91" spans="1:24" s="51" customFormat="1" ht="24">
      <c r="A91" s="65"/>
      <c r="B91" s="266">
        <v>69</v>
      </c>
      <c r="C91" s="297" t="s">
        <v>266</v>
      </c>
      <c r="D91" s="263" t="s">
        <v>18</v>
      </c>
      <c r="E91" s="263" t="s">
        <v>33</v>
      </c>
      <c r="F91" s="263">
        <v>4</v>
      </c>
      <c r="G91" s="245">
        <v>0</v>
      </c>
      <c r="H91" s="245">
        <v>0</v>
      </c>
      <c r="I91" s="245">
        <v>0</v>
      </c>
      <c r="J91" s="245">
        <v>0</v>
      </c>
      <c r="K91" s="245">
        <v>0</v>
      </c>
      <c r="L91" s="245">
        <v>0</v>
      </c>
      <c r="M91" s="245">
        <v>0</v>
      </c>
      <c r="N91" s="245">
        <v>0</v>
      </c>
      <c r="O91" s="298" t="s">
        <v>257</v>
      </c>
      <c r="P91" s="286"/>
      <c r="Q91" s="55"/>
      <c r="R91" s="55"/>
      <c r="S91" s="55"/>
      <c r="T91" s="55"/>
      <c r="U91" s="55"/>
      <c r="V91" s="55"/>
      <c r="W91" s="55"/>
      <c r="X91" s="55"/>
    </row>
    <row r="92" spans="1:24" s="51" customFormat="1">
      <c r="A92" s="65"/>
      <c r="B92" s="266">
        <v>70</v>
      </c>
      <c r="C92" s="297" t="s">
        <v>204</v>
      </c>
      <c r="D92" s="263" t="s">
        <v>18</v>
      </c>
      <c r="E92" s="263" t="s">
        <v>250</v>
      </c>
      <c r="F92" s="263">
        <v>4</v>
      </c>
      <c r="G92" s="245">
        <v>0</v>
      </c>
      <c r="H92" s="245">
        <v>0</v>
      </c>
      <c r="I92" s="245">
        <v>0</v>
      </c>
      <c r="J92" s="245">
        <v>0</v>
      </c>
      <c r="K92" s="245">
        <v>0</v>
      </c>
      <c r="L92" s="245">
        <v>0</v>
      </c>
      <c r="M92" s="245">
        <v>0</v>
      </c>
      <c r="N92" s="245">
        <v>0</v>
      </c>
      <c r="O92" s="298" t="s">
        <v>257</v>
      </c>
      <c r="P92" s="286"/>
      <c r="Q92" s="55"/>
      <c r="R92" s="55"/>
      <c r="S92" s="55"/>
      <c r="T92" s="55"/>
      <c r="U92" s="55"/>
      <c r="V92" s="55"/>
      <c r="W92" s="55"/>
      <c r="X92" s="55"/>
    </row>
    <row r="93" spans="1:24" s="51" customFormat="1" ht="24">
      <c r="A93" s="65"/>
      <c r="B93" s="266">
        <v>71</v>
      </c>
      <c r="C93" s="297" t="s">
        <v>282</v>
      </c>
      <c r="D93" s="263" t="s">
        <v>18</v>
      </c>
      <c r="E93" s="263" t="s">
        <v>250</v>
      </c>
      <c r="F93" s="263">
        <v>40</v>
      </c>
      <c r="G93" s="245">
        <v>0</v>
      </c>
      <c r="H93" s="245">
        <v>0</v>
      </c>
      <c r="I93" s="245">
        <v>0</v>
      </c>
      <c r="J93" s="245">
        <v>0</v>
      </c>
      <c r="K93" s="245">
        <v>0</v>
      </c>
      <c r="L93" s="245">
        <v>0</v>
      </c>
      <c r="M93" s="245">
        <v>0</v>
      </c>
      <c r="N93" s="245">
        <v>0</v>
      </c>
      <c r="O93" s="298" t="s">
        <v>257</v>
      </c>
      <c r="P93" s="286"/>
      <c r="Q93" s="55"/>
      <c r="R93" s="55"/>
      <c r="S93" s="55"/>
      <c r="T93" s="55"/>
      <c r="U93" s="55"/>
      <c r="V93" s="55"/>
      <c r="W93" s="55"/>
      <c r="X93" s="55"/>
    </row>
    <row r="94" spans="1:24" s="51" customFormat="1" ht="24">
      <c r="A94" s="65"/>
      <c r="B94" s="266">
        <v>72</v>
      </c>
      <c r="C94" s="297" t="s">
        <v>271</v>
      </c>
      <c r="D94" s="263" t="s">
        <v>18</v>
      </c>
      <c r="E94" s="290" t="s">
        <v>272</v>
      </c>
      <c r="F94" s="263">
        <v>2</v>
      </c>
      <c r="G94" s="245">
        <v>0</v>
      </c>
      <c r="H94" s="245">
        <v>0</v>
      </c>
      <c r="I94" s="245">
        <v>0</v>
      </c>
      <c r="J94" s="245">
        <v>0</v>
      </c>
      <c r="K94" s="245">
        <v>0</v>
      </c>
      <c r="L94" s="245">
        <v>0</v>
      </c>
      <c r="M94" s="245">
        <v>0</v>
      </c>
      <c r="N94" s="245">
        <v>0</v>
      </c>
      <c r="O94" s="298" t="s">
        <v>257</v>
      </c>
      <c r="P94" s="314"/>
      <c r="Q94" s="55"/>
      <c r="R94" s="55"/>
      <c r="S94" s="55"/>
      <c r="T94" s="55"/>
      <c r="U94" s="55"/>
      <c r="V94" s="55"/>
      <c r="W94" s="55"/>
      <c r="X94" s="55"/>
    </row>
    <row r="95" spans="1:24" s="51" customFormat="1" ht="24">
      <c r="A95" s="65"/>
      <c r="B95" s="266">
        <v>73</v>
      </c>
      <c r="C95" s="297" t="s">
        <v>199</v>
      </c>
      <c r="D95" s="263" t="s">
        <v>18</v>
      </c>
      <c r="E95" s="290" t="s">
        <v>273</v>
      </c>
      <c r="F95" s="263">
        <v>1</v>
      </c>
      <c r="G95" s="245">
        <v>0</v>
      </c>
      <c r="H95" s="245">
        <v>0</v>
      </c>
      <c r="I95" s="245">
        <v>0</v>
      </c>
      <c r="J95" s="245">
        <v>0</v>
      </c>
      <c r="K95" s="245">
        <v>0</v>
      </c>
      <c r="L95" s="245">
        <v>0</v>
      </c>
      <c r="M95" s="245">
        <v>0</v>
      </c>
      <c r="N95" s="245">
        <v>0</v>
      </c>
      <c r="O95" s="298" t="s">
        <v>257</v>
      </c>
      <c r="P95" s="314"/>
      <c r="Q95" s="55"/>
      <c r="R95" s="55"/>
      <c r="S95" s="55"/>
      <c r="T95" s="55"/>
      <c r="U95" s="55"/>
      <c r="V95" s="55"/>
      <c r="W95" s="55"/>
      <c r="X95" s="55"/>
    </row>
    <row r="96" spans="1:24" s="51" customFormat="1" ht="24">
      <c r="A96" s="65"/>
      <c r="B96" s="266">
        <v>74</v>
      </c>
      <c r="C96" s="297" t="s">
        <v>270</v>
      </c>
      <c r="D96" s="263" t="s">
        <v>18</v>
      </c>
      <c r="E96" s="290" t="s">
        <v>250</v>
      </c>
      <c r="F96" s="263">
        <v>20</v>
      </c>
      <c r="G96" s="245">
        <v>0</v>
      </c>
      <c r="H96" s="245">
        <v>0</v>
      </c>
      <c r="I96" s="245">
        <v>0</v>
      </c>
      <c r="J96" s="245">
        <v>0</v>
      </c>
      <c r="K96" s="245">
        <v>0</v>
      </c>
      <c r="L96" s="245">
        <v>0</v>
      </c>
      <c r="M96" s="245">
        <v>0</v>
      </c>
      <c r="N96" s="245">
        <v>0</v>
      </c>
      <c r="O96" s="298" t="s">
        <v>257</v>
      </c>
      <c r="P96" s="314"/>
      <c r="Q96" s="55"/>
      <c r="R96" s="55"/>
      <c r="S96" s="55"/>
      <c r="T96" s="55"/>
      <c r="U96" s="55"/>
      <c r="V96" s="55"/>
      <c r="W96" s="55"/>
      <c r="X96" s="55"/>
    </row>
    <row r="97" spans="1:24" s="51" customFormat="1" ht="24">
      <c r="A97" s="65"/>
      <c r="B97" s="266">
        <v>75</v>
      </c>
      <c r="C97" s="312" t="s">
        <v>445</v>
      </c>
      <c r="D97" s="313" t="s">
        <v>18</v>
      </c>
      <c r="E97" s="291" t="s">
        <v>84</v>
      </c>
      <c r="F97" s="313">
        <v>2</v>
      </c>
      <c r="G97" s="245">
        <v>0</v>
      </c>
      <c r="H97" s="245">
        <v>0</v>
      </c>
      <c r="I97" s="245">
        <v>0</v>
      </c>
      <c r="J97" s="245">
        <v>0</v>
      </c>
      <c r="K97" s="245">
        <v>0</v>
      </c>
      <c r="L97" s="245">
        <v>0</v>
      </c>
      <c r="M97" s="245">
        <v>0</v>
      </c>
      <c r="N97" s="245">
        <v>0</v>
      </c>
      <c r="O97" s="298" t="s">
        <v>257</v>
      </c>
      <c r="P97" s="314"/>
      <c r="Q97" s="55"/>
      <c r="R97" s="55"/>
      <c r="S97" s="55"/>
      <c r="T97" s="55"/>
      <c r="U97" s="55"/>
      <c r="V97" s="55"/>
      <c r="W97" s="55"/>
      <c r="X97" s="55"/>
    </row>
    <row r="98" spans="1:24" s="51" customFormat="1" ht="24">
      <c r="A98" s="65"/>
      <c r="B98" s="266">
        <v>76</v>
      </c>
      <c r="C98" s="312" t="s">
        <v>446</v>
      </c>
      <c r="D98" s="313" t="s">
        <v>18</v>
      </c>
      <c r="E98" s="291" t="s">
        <v>273</v>
      </c>
      <c r="F98" s="313">
        <v>2</v>
      </c>
      <c r="G98" s="245">
        <v>0</v>
      </c>
      <c r="H98" s="245">
        <v>0</v>
      </c>
      <c r="I98" s="245">
        <v>0</v>
      </c>
      <c r="J98" s="245">
        <v>0</v>
      </c>
      <c r="K98" s="245">
        <v>0</v>
      </c>
      <c r="L98" s="245">
        <v>0</v>
      </c>
      <c r="M98" s="245">
        <v>0</v>
      </c>
      <c r="N98" s="245">
        <v>0</v>
      </c>
      <c r="O98" s="298" t="s">
        <v>257</v>
      </c>
      <c r="P98" s="314"/>
      <c r="Q98" s="55"/>
      <c r="R98" s="55"/>
      <c r="S98" s="55"/>
      <c r="T98" s="55"/>
      <c r="U98" s="55"/>
      <c r="V98" s="55"/>
      <c r="W98" s="55"/>
      <c r="X98" s="55"/>
    </row>
    <row r="99" spans="1:24" s="51" customFormat="1" ht="24">
      <c r="A99" s="65"/>
      <c r="B99" s="266">
        <v>77</v>
      </c>
      <c r="C99" s="312" t="s">
        <v>447</v>
      </c>
      <c r="D99" s="291" t="s">
        <v>434</v>
      </c>
      <c r="E99" s="291" t="s">
        <v>273</v>
      </c>
      <c r="F99" s="313">
        <v>2</v>
      </c>
      <c r="G99" s="245">
        <v>0</v>
      </c>
      <c r="H99" s="245">
        <v>0</v>
      </c>
      <c r="I99" s="245">
        <v>0</v>
      </c>
      <c r="J99" s="245">
        <v>0</v>
      </c>
      <c r="K99" s="245">
        <v>0</v>
      </c>
      <c r="L99" s="245">
        <v>0</v>
      </c>
      <c r="M99" s="245">
        <v>0</v>
      </c>
      <c r="N99" s="245">
        <v>0</v>
      </c>
      <c r="O99" s="298" t="s">
        <v>257</v>
      </c>
      <c r="P99" s="314"/>
      <c r="Q99" s="55"/>
      <c r="R99" s="55"/>
      <c r="S99" s="55"/>
      <c r="T99" s="55"/>
      <c r="U99" s="55"/>
      <c r="V99" s="55"/>
      <c r="W99" s="55"/>
      <c r="X99" s="55"/>
    </row>
    <row r="100" spans="1:24" s="51" customFormat="1" ht="25.5">
      <c r="A100" s="65"/>
      <c r="B100" s="485">
        <v>78</v>
      </c>
      <c r="C100" s="467" t="s">
        <v>452</v>
      </c>
      <c r="D100" s="474" t="s">
        <v>62</v>
      </c>
      <c r="E100" s="469" t="s">
        <v>22</v>
      </c>
      <c r="F100" s="469" t="s">
        <v>37</v>
      </c>
      <c r="G100" s="246">
        <v>1500</v>
      </c>
      <c r="H100" s="246">
        <v>600</v>
      </c>
      <c r="I100" s="246">
        <v>0</v>
      </c>
      <c r="J100" s="246">
        <v>2280</v>
      </c>
      <c r="K100" s="246">
        <v>11250</v>
      </c>
      <c r="L100" s="246">
        <v>0</v>
      </c>
      <c r="M100" s="246">
        <v>17100</v>
      </c>
      <c r="N100" s="246">
        <f>SUM(G100:M100)</f>
        <v>32730</v>
      </c>
      <c r="O100" s="287" t="s">
        <v>17</v>
      </c>
      <c r="P100" s="286" t="s">
        <v>523</v>
      </c>
      <c r="Q100" s="54"/>
      <c r="R100" s="55"/>
      <c r="S100" s="55"/>
      <c r="T100" s="55"/>
      <c r="U100" s="55"/>
      <c r="V100" s="55"/>
      <c r="W100" s="55"/>
      <c r="X100" s="55"/>
    </row>
    <row r="101" spans="1:24" s="51" customFormat="1" ht="9" customHeight="1">
      <c r="A101" s="65"/>
      <c r="B101" s="487"/>
      <c r="C101" s="476"/>
      <c r="D101" s="477"/>
      <c r="E101" s="473"/>
      <c r="F101" s="473"/>
      <c r="G101" s="247">
        <v>1500</v>
      </c>
      <c r="H101" s="247">
        <v>0</v>
      </c>
      <c r="I101" s="247">
        <v>0</v>
      </c>
      <c r="J101" s="247">
        <v>0</v>
      </c>
      <c r="K101" s="247">
        <v>11250</v>
      </c>
      <c r="L101" s="247">
        <v>0</v>
      </c>
      <c r="M101" s="247">
        <v>0</v>
      </c>
      <c r="N101" s="247">
        <f>SUM(G101:M101)</f>
        <v>12750</v>
      </c>
      <c r="O101" s="296" t="s">
        <v>59</v>
      </c>
      <c r="P101" s="286" t="s">
        <v>462</v>
      </c>
      <c r="Q101" s="55"/>
      <c r="R101" s="55"/>
      <c r="S101" s="55"/>
      <c r="T101" s="55"/>
      <c r="U101" s="55"/>
      <c r="V101" s="55"/>
      <c r="W101" s="55"/>
      <c r="X101" s="55"/>
    </row>
    <row r="102" spans="1:24" s="51" customFormat="1">
      <c r="A102" s="65"/>
      <c r="B102" s="315">
        <v>79</v>
      </c>
      <c r="C102" s="272" t="s">
        <v>23</v>
      </c>
      <c r="D102" s="316" t="s">
        <v>454</v>
      </c>
      <c r="E102" s="317" t="s">
        <v>160</v>
      </c>
      <c r="F102" s="317">
        <v>1</v>
      </c>
      <c r="G102" s="246">
        <v>2500</v>
      </c>
      <c r="H102" s="246">
        <v>0</v>
      </c>
      <c r="I102" s="246">
        <v>0</v>
      </c>
      <c r="J102" s="246">
        <v>0</v>
      </c>
      <c r="K102" s="246">
        <v>0</v>
      </c>
      <c r="L102" s="246">
        <v>0</v>
      </c>
      <c r="M102" s="246">
        <v>0</v>
      </c>
      <c r="N102" s="246">
        <f>SUM(G102:M102)</f>
        <v>2500</v>
      </c>
      <c r="O102" s="287" t="s">
        <v>17</v>
      </c>
      <c r="P102" s="286"/>
      <c r="Q102" s="55"/>
      <c r="R102" s="55"/>
      <c r="S102" s="55"/>
      <c r="T102" s="55"/>
      <c r="U102" s="55"/>
      <c r="V102" s="55"/>
      <c r="W102" s="55"/>
      <c r="X102" s="55"/>
    </row>
    <row r="103" spans="1:24" s="51" customFormat="1" ht="24">
      <c r="A103" s="65"/>
      <c r="B103" s="268">
        <v>80</v>
      </c>
      <c r="C103" s="312" t="s">
        <v>285</v>
      </c>
      <c r="D103" s="313" t="s">
        <v>167</v>
      </c>
      <c r="E103" s="263" t="s">
        <v>250</v>
      </c>
      <c r="F103" s="263">
        <v>20</v>
      </c>
      <c r="G103" s="245">
        <v>0</v>
      </c>
      <c r="H103" s="245">
        <v>0</v>
      </c>
      <c r="I103" s="245">
        <v>0</v>
      </c>
      <c r="J103" s="245">
        <v>0</v>
      </c>
      <c r="K103" s="245">
        <v>0</v>
      </c>
      <c r="L103" s="245">
        <v>0</v>
      </c>
      <c r="M103" s="245">
        <v>0</v>
      </c>
      <c r="N103" s="245">
        <v>0</v>
      </c>
      <c r="O103" s="298" t="s">
        <v>257</v>
      </c>
      <c r="P103" s="286"/>
      <c r="Q103" s="55"/>
      <c r="R103" s="55"/>
      <c r="S103" s="55"/>
      <c r="T103" s="55"/>
      <c r="U103" s="55"/>
      <c r="V103" s="55"/>
      <c r="W103" s="55"/>
      <c r="X103" s="55"/>
    </row>
    <row r="104" spans="1:24" s="53" customFormat="1" ht="24">
      <c r="A104" s="65"/>
      <c r="B104" s="452">
        <v>81</v>
      </c>
      <c r="C104" s="467" t="s">
        <v>43</v>
      </c>
      <c r="D104" s="474" t="s">
        <v>73</v>
      </c>
      <c r="E104" s="290" t="s">
        <v>375</v>
      </c>
      <c r="F104" s="262" t="s">
        <v>25</v>
      </c>
      <c r="G104" s="246">
        <v>4500</v>
      </c>
      <c r="H104" s="246">
        <v>1800</v>
      </c>
      <c r="I104" s="246">
        <v>0</v>
      </c>
      <c r="J104" s="246">
        <v>9900</v>
      </c>
      <c r="K104" s="246">
        <v>36000</v>
      </c>
      <c r="L104" s="246">
        <v>0</v>
      </c>
      <c r="M104" s="246">
        <v>79200</v>
      </c>
      <c r="N104" s="246">
        <f>SUM(G104:M104)</f>
        <v>131400</v>
      </c>
      <c r="O104" s="287" t="s">
        <v>17</v>
      </c>
      <c r="P104" s="292"/>
      <c r="Q104" s="54"/>
      <c r="R104" s="55"/>
      <c r="S104" s="55"/>
      <c r="T104" s="58"/>
      <c r="U104" s="55"/>
      <c r="V104" s="55"/>
      <c r="W104" s="55"/>
      <c r="X104" s="55"/>
    </row>
    <row r="105" spans="1:24" s="57" customFormat="1">
      <c r="A105" s="65"/>
      <c r="B105" s="453"/>
      <c r="C105" s="476"/>
      <c r="D105" s="477"/>
      <c r="E105" s="290" t="s">
        <v>84</v>
      </c>
      <c r="F105" s="263" t="s">
        <v>45</v>
      </c>
      <c r="G105" s="248">
        <v>1500</v>
      </c>
      <c r="H105" s="248">
        <v>0</v>
      </c>
      <c r="I105" s="248">
        <v>1700</v>
      </c>
      <c r="J105" s="248">
        <v>1400</v>
      </c>
      <c r="K105" s="248">
        <v>112</v>
      </c>
      <c r="L105" s="248">
        <v>0</v>
      </c>
      <c r="M105" s="248">
        <v>0</v>
      </c>
      <c r="N105" s="248">
        <f>SUM(G105:M105)</f>
        <v>4712</v>
      </c>
      <c r="O105" s="301" t="s">
        <v>70</v>
      </c>
      <c r="P105" s="286"/>
      <c r="Q105" s="55"/>
      <c r="R105" s="55"/>
      <c r="S105" s="55"/>
      <c r="T105" s="58"/>
      <c r="U105" s="55"/>
      <c r="V105" s="55"/>
      <c r="W105" s="55"/>
      <c r="X105" s="55"/>
    </row>
    <row r="106" spans="1:24" s="57" customFormat="1" ht="36">
      <c r="A106" s="65"/>
      <c r="B106" s="268">
        <v>82</v>
      </c>
      <c r="C106" s="297" t="s">
        <v>267</v>
      </c>
      <c r="D106" s="263" t="s">
        <v>381</v>
      </c>
      <c r="E106" s="263" t="s">
        <v>250</v>
      </c>
      <c r="F106" s="263">
        <v>40</v>
      </c>
      <c r="G106" s="245">
        <v>0</v>
      </c>
      <c r="H106" s="245">
        <v>0</v>
      </c>
      <c r="I106" s="245">
        <v>0</v>
      </c>
      <c r="J106" s="245">
        <v>0</v>
      </c>
      <c r="K106" s="245">
        <v>0</v>
      </c>
      <c r="L106" s="245">
        <v>0</v>
      </c>
      <c r="M106" s="245">
        <v>0</v>
      </c>
      <c r="N106" s="245">
        <v>0</v>
      </c>
      <c r="O106" s="298" t="s">
        <v>257</v>
      </c>
      <c r="P106" s="286"/>
      <c r="Q106" s="55"/>
      <c r="R106" s="55"/>
      <c r="S106" s="55"/>
      <c r="T106" s="58"/>
      <c r="U106" s="55"/>
      <c r="V106" s="55"/>
      <c r="W106" s="55"/>
      <c r="X106" s="55"/>
    </row>
    <row r="107" spans="1:24" s="57" customFormat="1" ht="24">
      <c r="A107" s="65"/>
      <c r="B107" s="268">
        <v>83</v>
      </c>
      <c r="C107" s="312" t="s">
        <v>288</v>
      </c>
      <c r="D107" s="291" t="s">
        <v>382</v>
      </c>
      <c r="E107" s="263" t="s">
        <v>250</v>
      </c>
      <c r="F107" s="263">
        <v>40</v>
      </c>
      <c r="G107" s="245">
        <v>0</v>
      </c>
      <c r="H107" s="245">
        <v>0</v>
      </c>
      <c r="I107" s="245">
        <v>0</v>
      </c>
      <c r="J107" s="245">
        <v>0</v>
      </c>
      <c r="K107" s="245">
        <v>0</v>
      </c>
      <c r="L107" s="245">
        <v>0</v>
      </c>
      <c r="M107" s="245">
        <v>0</v>
      </c>
      <c r="N107" s="245">
        <v>0</v>
      </c>
      <c r="O107" s="298" t="s">
        <v>257</v>
      </c>
      <c r="P107" s="314"/>
      <c r="Q107" s="55"/>
      <c r="R107" s="55"/>
      <c r="S107" s="55"/>
      <c r="T107" s="58"/>
      <c r="U107" s="55"/>
      <c r="V107" s="55"/>
      <c r="W107" s="55"/>
      <c r="X107" s="55"/>
    </row>
    <row r="108" spans="1:24" s="57" customFormat="1" ht="36">
      <c r="A108" s="65"/>
      <c r="B108" s="268">
        <v>84</v>
      </c>
      <c r="C108" s="312" t="s">
        <v>290</v>
      </c>
      <c r="D108" s="313" t="s">
        <v>383</v>
      </c>
      <c r="E108" s="263" t="s">
        <v>250</v>
      </c>
      <c r="F108" s="263">
        <v>40</v>
      </c>
      <c r="G108" s="245">
        <v>0</v>
      </c>
      <c r="H108" s="245">
        <v>0</v>
      </c>
      <c r="I108" s="245">
        <v>0</v>
      </c>
      <c r="J108" s="245">
        <v>0</v>
      </c>
      <c r="K108" s="245">
        <v>0</v>
      </c>
      <c r="L108" s="245">
        <v>0</v>
      </c>
      <c r="M108" s="245">
        <v>0</v>
      </c>
      <c r="N108" s="245">
        <v>0</v>
      </c>
      <c r="O108" s="298" t="s">
        <v>257</v>
      </c>
      <c r="P108" s="314"/>
      <c r="Q108" s="55"/>
      <c r="R108" s="55"/>
      <c r="S108" s="55"/>
      <c r="T108" s="58"/>
      <c r="U108" s="55"/>
      <c r="V108" s="55"/>
      <c r="W108" s="55"/>
      <c r="X108" s="55"/>
    </row>
    <row r="109" spans="1:24" s="57" customFormat="1" ht="24">
      <c r="A109" s="65"/>
      <c r="B109" s="268">
        <v>85</v>
      </c>
      <c r="C109" s="312" t="s">
        <v>268</v>
      </c>
      <c r="D109" s="313" t="s">
        <v>269</v>
      </c>
      <c r="E109" s="263" t="s">
        <v>33</v>
      </c>
      <c r="F109" s="263">
        <v>5</v>
      </c>
      <c r="G109" s="245">
        <v>0</v>
      </c>
      <c r="H109" s="245">
        <v>0</v>
      </c>
      <c r="I109" s="245">
        <v>0</v>
      </c>
      <c r="J109" s="245">
        <v>0</v>
      </c>
      <c r="K109" s="245">
        <v>0</v>
      </c>
      <c r="L109" s="245">
        <v>0</v>
      </c>
      <c r="M109" s="245">
        <v>0</v>
      </c>
      <c r="N109" s="245">
        <v>0</v>
      </c>
      <c r="O109" s="298" t="s">
        <v>257</v>
      </c>
      <c r="P109" s="314"/>
      <c r="Q109" s="55"/>
      <c r="R109" s="55"/>
      <c r="S109" s="55"/>
      <c r="T109" s="58"/>
      <c r="U109" s="55"/>
      <c r="V109" s="55"/>
      <c r="W109" s="55"/>
      <c r="X109" s="55"/>
    </row>
    <row r="110" spans="1:24" s="57" customFormat="1" ht="28.5" customHeight="1">
      <c r="A110" s="65"/>
      <c r="B110" s="268">
        <v>86</v>
      </c>
      <c r="C110" s="312" t="s">
        <v>199</v>
      </c>
      <c r="D110" s="291" t="s">
        <v>277</v>
      </c>
      <c r="E110" s="290" t="s">
        <v>435</v>
      </c>
      <c r="F110" s="263">
        <v>4</v>
      </c>
      <c r="G110" s="249">
        <v>0</v>
      </c>
      <c r="H110" s="249">
        <v>0</v>
      </c>
      <c r="I110" s="249">
        <v>0</v>
      </c>
      <c r="J110" s="249">
        <v>0</v>
      </c>
      <c r="K110" s="249">
        <v>0</v>
      </c>
      <c r="L110" s="249">
        <v>0</v>
      </c>
      <c r="M110" s="249">
        <v>0</v>
      </c>
      <c r="N110" s="249">
        <v>0</v>
      </c>
      <c r="O110" s="298" t="s">
        <v>257</v>
      </c>
      <c r="P110" s="314"/>
      <c r="Q110" s="55"/>
      <c r="R110" s="55"/>
      <c r="S110" s="55"/>
      <c r="T110" s="58"/>
      <c r="U110" s="55"/>
      <c r="V110" s="55"/>
      <c r="W110" s="55"/>
      <c r="X110" s="55"/>
    </row>
    <row r="111" spans="1:24" s="53" customFormat="1" ht="36">
      <c r="A111" s="65"/>
      <c r="B111" s="452">
        <v>87</v>
      </c>
      <c r="C111" s="467" t="s">
        <v>26</v>
      </c>
      <c r="D111" s="474" t="s">
        <v>27</v>
      </c>
      <c r="E111" s="290" t="s">
        <v>384</v>
      </c>
      <c r="F111" s="262" t="s">
        <v>48</v>
      </c>
      <c r="G111" s="246">
        <v>3750</v>
      </c>
      <c r="H111" s="246">
        <v>1500</v>
      </c>
      <c r="I111" s="246">
        <v>0</v>
      </c>
      <c r="J111" s="246">
        <v>8250</v>
      </c>
      <c r="K111" s="246">
        <v>22500</v>
      </c>
      <c r="L111" s="246">
        <v>0</v>
      </c>
      <c r="M111" s="246">
        <v>49500</v>
      </c>
      <c r="N111" s="246">
        <f>SUM(G111:M111)</f>
        <v>85500</v>
      </c>
      <c r="O111" s="287" t="s">
        <v>17</v>
      </c>
      <c r="P111" s="286"/>
      <c r="Q111" s="54"/>
      <c r="R111" s="218"/>
      <c r="S111" s="55"/>
      <c r="T111" s="55"/>
      <c r="U111" s="55"/>
      <c r="V111" s="55"/>
      <c r="W111" s="55"/>
      <c r="X111" s="55"/>
    </row>
    <row r="112" spans="1:24" s="57" customFormat="1">
      <c r="A112" s="65"/>
      <c r="B112" s="453"/>
      <c r="C112" s="476"/>
      <c r="D112" s="477"/>
      <c r="E112" s="290" t="s">
        <v>84</v>
      </c>
      <c r="F112" s="263" t="s">
        <v>45</v>
      </c>
      <c r="G112" s="248">
        <v>1500</v>
      </c>
      <c r="H112" s="248">
        <v>1500</v>
      </c>
      <c r="I112" s="248">
        <v>0</v>
      </c>
      <c r="J112" s="248">
        <v>112</v>
      </c>
      <c r="K112" s="248">
        <v>15000</v>
      </c>
      <c r="L112" s="248">
        <v>0</v>
      </c>
      <c r="M112" s="248">
        <v>1125</v>
      </c>
      <c r="N112" s="248">
        <f>SUM(G112:M112)</f>
        <v>19237</v>
      </c>
      <c r="O112" s="301" t="s">
        <v>70</v>
      </c>
      <c r="P112" s="286" t="s">
        <v>463</v>
      </c>
      <c r="Q112" s="55"/>
      <c r="R112" s="55"/>
      <c r="S112" s="55"/>
      <c r="T112" s="55"/>
      <c r="U112" s="55"/>
      <c r="V112" s="55"/>
      <c r="W112" s="55"/>
      <c r="X112" s="55"/>
    </row>
    <row r="113" spans="1:24" s="57" customFormat="1" ht="19.5" customHeight="1">
      <c r="A113" s="65"/>
      <c r="B113" s="268">
        <v>88</v>
      </c>
      <c r="C113" s="318" t="s">
        <v>274</v>
      </c>
      <c r="D113" s="293" t="s">
        <v>275</v>
      </c>
      <c r="E113" s="290" t="s">
        <v>33</v>
      </c>
      <c r="F113" s="263">
        <v>4</v>
      </c>
      <c r="G113" s="249">
        <v>0</v>
      </c>
      <c r="H113" s="249">
        <v>0</v>
      </c>
      <c r="I113" s="249">
        <v>0</v>
      </c>
      <c r="J113" s="249">
        <v>0</v>
      </c>
      <c r="K113" s="249">
        <v>0</v>
      </c>
      <c r="L113" s="249">
        <v>0</v>
      </c>
      <c r="M113" s="249">
        <v>0</v>
      </c>
      <c r="N113" s="249">
        <v>0</v>
      </c>
      <c r="O113" s="298" t="s">
        <v>257</v>
      </c>
      <c r="P113" s="286"/>
      <c r="Q113" s="55"/>
      <c r="R113" s="55"/>
      <c r="S113" s="55"/>
      <c r="T113" s="55"/>
      <c r="U113" s="55"/>
      <c r="V113" s="55"/>
      <c r="W113" s="55"/>
      <c r="X113" s="55"/>
    </row>
    <row r="114" spans="1:24" s="51" customFormat="1">
      <c r="A114" s="65"/>
      <c r="B114" s="452">
        <v>89</v>
      </c>
      <c r="C114" s="467" t="s">
        <v>386</v>
      </c>
      <c r="D114" s="469" t="s">
        <v>46</v>
      </c>
      <c r="E114" s="469" t="s">
        <v>33</v>
      </c>
      <c r="F114" s="469" t="s">
        <v>48</v>
      </c>
      <c r="G114" s="246">
        <v>1750</v>
      </c>
      <c r="H114" s="246">
        <v>900</v>
      </c>
      <c r="I114" s="246">
        <v>1750</v>
      </c>
      <c r="J114" s="246">
        <v>3850</v>
      </c>
      <c r="K114" s="246">
        <v>10500</v>
      </c>
      <c r="L114" s="246">
        <v>10450</v>
      </c>
      <c r="M114" s="246">
        <v>23100</v>
      </c>
      <c r="N114" s="246">
        <f>SUM(G114:M114)</f>
        <v>52300</v>
      </c>
      <c r="O114" s="287" t="s">
        <v>17</v>
      </c>
      <c r="P114" s="471" t="s">
        <v>524</v>
      </c>
      <c r="Q114" s="54"/>
      <c r="R114" s="55"/>
      <c r="S114" s="55"/>
      <c r="T114" s="55"/>
      <c r="U114" s="55"/>
      <c r="V114" s="55"/>
      <c r="W114" s="55"/>
      <c r="X114" s="55"/>
    </row>
    <row r="115" spans="1:24" s="51" customFormat="1" ht="24">
      <c r="A115" s="65"/>
      <c r="B115" s="453"/>
      <c r="C115" s="468"/>
      <c r="D115" s="470"/>
      <c r="E115" s="470"/>
      <c r="F115" s="473"/>
      <c r="G115" s="247">
        <v>1750</v>
      </c>
      <c r="H115" s="247">
        <v>0</v>
      </c>
      <c r="I115" s="247">
        <v>0</v>
      </c>
      <c r="J115" s="247">
        <v>0</v>
      </c>
      <c r="K115" s="247">
        <v>10500</v>
      </c>
      <c r="L115" s="247">
        <v>0</v>
      </c>
      <c r="M115" s="247">
        <v>0</v>
      </c>
      <c r="N115" s="247">
        <f>SUM(G115:M115)</f>
        <v>12250</v>
      </c>
      <c r="O115" s="296" t="s">
        <v>59</v>
      </c>
      <c r="P115" s="472"/>
      <c r="Q115" s="54"/>
      <c r="R115" s="55"/>
      <c r="S115" s="55"/>
      <c r="T115" s="55"/>
      <c r="U115" s="55"/>
      <c r="V115" s="55"/>
      <c r="W115" s="55"/>
      <c r="X115" s="55"/>
    </row>
    <row r="116" spans="1:24" s="51" customFormat="1">
      <c r="A116" s="65"/>
      <c r="B116" s="319">
        <v>1</v>
      </c>
      <c r="C116" s="284">
        <v>2</v>
      </c>
      <c r="D116" s="283">
        <v>3</v>
      </c>
      <c r="E116" s="283">
        <v>4</v>
      </c>
      <c r="F116" s="262">
        <v>5</v>
      </c>
      <c r="G116" s="262">
        <v>6</v>
      </c>
      <c r="H116" s="262">
        <v>7</v>
      </c>
      <c r="I116" s="262">
        <v>8</v>
      </c>
      <c r="J116" s="262">
        <v>9</v>
      </c>
      <c r="K116" s="262">
        <v>10</v>
      </c>
      <c r="L116" s="262">
        <v>11</v>
      </c>
      <c r="M116" s="262">
        <v>12</v>
      </c>
      <c r="N116" s="262">
        <v>13</v>
      </c>
      <c r="O116" s="278">
        <v>14</v>
      </c>
      <c r="P116" s="226">
        <v>15</v>
      </c>
      <c r="Q116" s="54"/>
      <c r="R116" s="55"/>
      <c r="S116" s="55"/>
      <c r="T116" s="55"/>
      <c r="U116" s="55"/>
      <c r="V116" s="55"/>
      <c r="W116" s="55"/>
      <c r="X116" s="55"/>
    </row>
    <row r="117" spans="1:24" s="51" customFormat="1">
      <c r="A117" s="65"/>
      <c r="B117" s="319"/>
      <c r="C117" s="320"/>
      <c r="D117" s="321"/>
      <c r="E117" s="321"/>
      <c r="F117" s="321"/>
      <c r="G117" s="321"/>
      <c r="H117" s="321"/>
      <c r="I117" s="321"/>
      <c r="J117" s="321"/>
      <c r="K117" s="321"/>
      <c r="L117" s="321"/>
      <c r="M117" s="321"/>
      <c r="N117" s="321"/>
      <c r="O117" s="322"/>
      <c r="P117" s="286"/>
      <c r="Q117" s="54"/>
      <c r="R117" s="55"/>
      <c r="S117" s="55"/>
      <c r="T117" s="55"/>
      <c r="U117" s="55"/>
      <c r="V117" s="55"/>
      <c r="W117" s="55"/>
      <c r="X117" s="55"/>
    </row>
    <row r="118" spans="1:24" s="51" customFormat="1" ht="36">
      <c r="A118" s="65"/>
      <c r="B118" s="268">
        <v>90</v>
      </c>
      <c r="C118" s="323" t="s">
        <v>450</v>
      </c>
      <c r="D118" s="324" t="s">
        <v>441</v>
      </c>
      <c r="E118" s="324" t="s">
        <v>47</v>
      </c>
      <c r="F118" s="317" t="s">
        <v>34</v>
      </c>
      <c r="G118" s="264">
        <v>0</v>
      </c>
      <c r="H118" s="264">
        <v>0</v>
      </c>
      <c r="I118" s="264">
        <v>0</v>
      </c>
      <c r="J118" s="264">
        <v>0</v>
      </c>
      <c r="K118" s="264">
        <v>0</v>
      </c>
      <c r="L118" s="264">
        <v>0</v>
      </c>
      <c r="M118" s="264">
        <v>0</v>
      </c>
      <c r="N118" s="264">
        <v>0</v>
      </c>
      <c r="O118" s="325" t="s">
        <v>257</v>
      </c>
      <c r="P118" s="326"/>
      <c r="Q118" s="54"/>
      <c r="R118" s="55"/>
      <c r="S118" s="55"/>
      <c r="T118" s="55"/>
      <c r="U118" s="55"/>
      <c r="V118" s="55"/>
      <c r="W118" s="55"/>
      <c r="X118" s="55"/>
    </row>
    <row r="119" spans="1:24" s="51" customFormat="1">
      <c r="A119" s="65"/>
      <c r="B119" s="452">
        <v>91</v>
      </c>
      <c r="C119" s="467" t="s">
        <v>385</v>
      </c>
      <c r="D119" s="469" t="s">
        <v>46</v>
      </c>
      <c r="E119" s="469" t="s">
        <v>193</v>
      </c>
      <c r="F119" s="263" t="s">
        <v>48</v>
      </c>
      <c r="G119" s="246">
        <v>1750</v>
      </c>
      <c r="H119" s="246">
        <v>1100</v>
      </c>
      <c r="I119" s="246">
        <v>3500</v>
      </c>
      <c r="J119" s="246">
        <v>3850</v>
      </c>
      <c r="K119" s="246">
        <v>10500</v>
      </c>
      <c r="L119" s="246">
        <v>20500</v>
      </c>
      <c r="M119" s="246">
        <v>23100</v>
      </c>
      <c r="N119" s="246">
        <f>SUM(G119:M119)</f>
        <v>64300</v>
      </c>
      <c r="O119" s="287" t="s">
        <v>17</v>
      </c>
      <c r="P119" s="471"/>
      <c r="Q119" s="54"/>
      <c r="R119" s="55"/>
      <c r="S119" s="55"/>
      <c r="T119" s="55"/>
      <c r="U119" s="55"/>
      <c r="V119" s="55"/>
      <c r="W119" s="55"/>
      <c r="X119" s="55"/>
    </row>
    <row r="120" spans="1:24" s="51" customFormat="1" ht="24">
      <c r="A120" s="65"/>
      <c r="B120" s="453"/>
      <c r="C120" s="468"/>
      <c r="D120" s="470"/>
      <c r="E120" s="470"/>
      <c r="F120" s="263"/>
      <c r="G120" s="247">
        <v>1750</v>
      </c>
      <c r="H120" s="247">
        <v>0</v>
      </c>
      <c r="I120" s="247">
        <v>0</v>
      </c>
      <c r="J120" s="247">
        <v>0</v>
      </c>
      <c r="K120" s="247">
        <v>10500</v>
      </c>
      <c r="L120" s="247">
        <v>0</v>
      </c>
      <c r="M120" s="247">
        <v>0</v>
      </c>
      <c r="N120" s="247">
        <f>SUM(G120:M120)</f>
        <v>12250</v>
      </c>
      <c r="O120" s="296" t="s">
        <v>59</v>
      </c>
      <c r="P120" s="472"/>
      <c r="Q120" s="54"/>
      <c r="R120" s="55"/>
      <c r="S120" s="55"/>
      <c r="T120" s="55"/>
      <c r="U120" s="55"/>
      <c r="V120" s="55"/>
      <c r="W120" s="55"/>
      <c r="X120" s="55"/>
    </row>
    <row r="121" spans="1:24" s="51" customFormat="1" ht="24">
      <c r="A121" s="65"/>
      <c r="B121" s="268">
        <v>92</v>
      </c>
      <c r="C121" s="327" t="s">
        <v>451</v>
      </c>
      <c r="D121" s="328" t="s">
        <v>46</v>
      </c>
      <c r="E121" s="328" t="s">
        <v>442</v>
      </c>
      <c r="F121" s="317" t="s">
        <v>34</v>
      </c>
      <c r="G121" s="263">
        <v>0</v>
      </c>
      <c r="H121" s="263">
        <v>0</v>
      </c>
      <c r="I121" s="263">
        <v>0</v>
      </c>
      <c r="J121" s="263">
        <v>0</v>
      </c>
      <c r="K121" s="263">
        <v>0</v>
      </c>
      <c r="L121" s="263">
        <v>0</v>
      </c>
      <c r="M121" s="263">
        <v>0</v>
      </c>
      <c r="N121" s="263">
        <v>0</v>
      </c>
      <c r="O121" s="282" t="s">
        <v>257</v>
      </c>
      <c r="P121" s="329"/>
      <c r="Q121" s="54"/>
      <c r="R121" s="55"/>
      <c r="S121" s="55"/>
      <c r="T121" s="55"/>
      <c r="U121" s="55"/>
      <c r="V121" s="55"/>
      <c r="W121" s="55"/>
      <c r="X121" s="55"/>
    </row>
    <row r="122" spans="1:24" s="51" customFormat="1" ht="24">
      <c r="A122" s="65"/>
      <c r="B122" s="268">
        <v>93</v>
      </c>
      <c r="C122" s="297" t="s">
        <v>223</v>
      </c>
      <c r="D122" s="263" t="s">
        <v>46</v>
      </c>
      <c r="E122" s="290" t="s">
        <v>186</v>
      </c>
      <c r="F122" s="263" t="s">
        <v>20</v>
      </c>
      <c r="G122" s="247">
        <v>1000</v>
      </c>
      <c r="H122" s="247">
        <v>400</v>
      </c>
      <c r="I122" s="247">
        <v>0</v>
      </c>
      <c r="J122" s="247">
        <v>2200</v>
      </c>
      <c r="K122" s="247">
        <v>5000</v>
      </c>
      <c r="L122" s="247">
        <v>0</v>
      </c>
      <c r="M122" s="247">
        <v>11000</v>
      </c>
      <c r="N122" s="247">
        <f>SUM(G122:M122)</f>
        <v>19600</v>
      </c>
      <c r="O122" s="296" t="s">
        <v>59</v>
      </c>
      <c r="P122" s="286"/>
      <c r="Q122" s="54"/>
      <c r="R122" s="55"/>
      <c r="S122" s="55"/>
      <c r="T122" s="55"/>
      <c r="U122" s="55"/>
      <c r="V122" s="55"/>
      <c r="W122" s="55"/>
      <c r="X122" s="55"/>
    </row>
    <row r="123" spans="1:24" s="51" customFormat="1">
      <c r="A123" s="65"/>
      <c r="B123" s="452">
        <v>94</v>
      </c>
      <c r="C123" s="467" t="s">
        <v>453</v>
      </c>
      <c r="D123" s="469">
        <v>42005</v>
      </c>
      <c r="E123" s="474" t="s">
        <v>61</v>
      </c>
      <c r="F123" s="263" t="s">
        <v>37</v>
      </c>
      <c r="G123" s="246">
        <v>2000</v>
      </c>
      <c r="H123" s="250">
        <v>800</v>
      </c>
      <c r="I123" s="246">
        <v>0</v>
      </c>
      <c r="J123" s="246">
        <v>3300</v>
      </c>
      <c r="K123" s="246">
        <v>15000</v>
      </c>
      <c r="L123" s="246">
        <v>0</v>
      </c>
      <c r="M123" s="246">
        <v>24750</v>
      </c>
      <c r="N123" s="246">
        <f>SUM(G123:M123)</f>
        <v>45850</v>
      </c>
      <c r="O123" s="287" t="s">
        <v>17</v>
      </c>
      <c r="P123" s="471"/>
      <c r="Q123" s="54"/>
      <c r="R123" s="55"/>
      <c r="S123" s="55"/>
      <c r="T123" s="55"/>
      <c r="U123" s="55"/>
      <c r="V123" s="55"/>
      <c r="W123" s="55"/>
      <c r="X123" s="55"/>
    </row>
    <row r="124" spans="1:24" s="51" customFormat="1" ht="24">
      <c r="A124" s="65"/>
      <c r="B124" s="453"/>
      <c r="C124" s="468"/>
      <c r="D124" s="473"/>
      <c r="E124" s="475"/>
      <c r="F124" s="263"/>
      <c r="G124" s="247">
        <v>2000</v>
      </c>
      <c r="H124" s="247">
        <v>0</v>
      </c>
      <c r="I124" s="247">
        <v>0</v>
      </c>
      <c r="J124" s="247">
        <v>0</v>
      </c>
      <c r="K124" s="247">
        <v>15000</v>
      </c>
      <c r="L124" s="247">
        <v>0</v>
      </c>
      <c r="M124" s="247">
        <v>0</v>
      </c>
      <c r="N124" s="247">
        <f>SUM(G124:M124)</f>
        <v>17000</v>
      </c>
      <c r="O124" s="296" t="s">
        <v>59</v>
      </c>
      <c r="P124" s="472"/>
      <c r="Q124" s="55"/>
      <c r="R124" s="55"/>
      <c r="S124" s="63"/>
      <c r="T124" s="55"/>
      <c r="U124" s="55"/>
      <c r="V124" s="55"/>
      <c r="W124" s="55"/>
      <c r="X124" s="55"/>
    </row>
    <row r="125" spans="1:24" ht="24">
      <c r="A125" s="65"/>
      <c r="B125" s="447" t="s">
        <v>31</v>
      </c>
      <c r="C125" s="447"/>
      <c r="D125" s="447"/>
      <c r="E125" s="447"/>
      <c r="F125" s="447"/>
      <c r="G125" s="251">
        <f t="shared" ref="G125:N125" si="3">SUM(G101+G115+G120+G122+G124)</f>
        <v>8000</v>
      </c>
      <c r="H125" s="251">
        <f t="shared" si="3"/>
        <v>400</v>
      </c>
      <c r="I125" s="251">
        <f t="shared" si="3"/>
        <v>0</v>
      </c>
      <c r="J125" s="251">
        <f t="shared" si="3"/>
        <v>2200</v>
      </c>
      <c r="K125" s="251">
        <f t="shared" si="3"/>
        <v>52250</v>
      </c>
      <c r="L125" s="251">
        <f t="shared" si="3"/>
        <v>0</v>
      </c>
      <c r="M125" s="251">
        <f t="shared" si="3"/>
        <v>11000</v>
      </c>
      <c r="N125" s="251">
        <f t="shared" si="3"/>
        <v>73850</v>
      </c>
      <c r="O125" s="305" t="s">
        <v>59</v>
      </c>
      <c r="P125" s="286"/>
      <c r="Q125" s="63"/>
      <c r="R125" s="63"/>
      <c r="S125" s="55"/>
      <c r="T125" s="55"/>
      <c r="U125" s="58"/>
      <c r="V125" s="55"/>
      <c r="W125" s="55"/>
      <c r="X125" s="55"/>
    </row>
    <row r="126" spans="1:24">
      <c r="A126" s="65"/>
      <c r="B126" s="448"/>
      <c r="C126" s="448"/>
      <c r="D126" s="448"/>
      <c r="E126" s="448"/>
      <c r="F126" s="448"/>
      <c r="G126" s="252">
        <f>SUM(G85+G87+G89+G90+G100+G102+G104+G111+G114+G119+G123)</f>
        <v>23500</v>
      </c>
      <c r="H126" s="252">
        <f t="shared" ref="H126:N126" si="4">SUM(H85+H87+H89+H90+H100+H102+H104+H111+H114+H119+H123)</f>
        <v>8200</v>
      </c>
      <c r="I126" s="252">
        <f t="shared" si="4"/>
        <v>6850</v>
      </c>
      <c r="J126" s="252">
        <f t="shared" si="4"/>
        <v>38580</v>
      </c>
      <c r="K126" s="252">
        <f t="shared" si="4"/>
        <v>127750</v>
      </c>
      <c r="L126" s="252">
        <f t="shared" si="4"/>
        <v>34950</v>
      </c>
      <c r="M126" s="252">
        <f t="shared" si="4"/>
        <v>265150</v>
      </c>
      <c r="N126" s="252">
        <f t="shared" si="4"/>
        <v>504980</v>
      </c>
      <c r="O126" s="305" t="s">
        <v>17</v>
      </c>
      <c r="P126" s="222"/>
      <c r="Q126" s="63"/>
      <c r="R126" s="63"/>
      <c r="S126" s="55"/>
      <c r="T126" s="55"/>
      <c r="U126" s="55"/>
      <c r="V126" s="55"/>
      <c r="W126" s="55"/>
      <c r="X126" s="55"/>
    </row>
    <row r="127" spans="1:24">
      <c r="A127" s="65"/>
      <c r="B127" s="448"/>
      <c r="C127" s="448"/>
      <c r="D127" s="448"/>
      <c r="E127" s="448"/>
      <c r="F127" s="448"/>
      <c r="G127" s="253">
        <f>SUM(G105+G112)</f>
        <v>3000</v>
      </c>
      <c r="H127" s="253">
        <f t="shared" ref="H127:N127" si="5">SUM(H105+H112)</f>
        <v>1500</v>
      </c>
      <c r="I127" s="253">
        <f t="shared" si="5"/>
        <v>1700</v>
      </c>
      <c r="J127" s="253">
        <f t="shared" si="5"/>
        <v>1512</v>
      </c>
      <c r="K127" s="253">
        <f t="shared" si="5"/>
        <v>15112</v>
      </c>
      <c r="L127" s="253">
        <f t="shared" si="5"/>
        <v>0</v>
      </c>
      <c r="M127" s="253">
        <f t="shared" si="5"/>
        <v>1125</v>
      </c>
      <c r="N127" s="253">
        <f t="shared" si="5"/>
        <v>23949</v>
      </c>
      <c r="O127" s="305" t="s">
        <v>70</v>
      </c>
      <c r="P127" s="222"/>
      <c r="Q127" s="63"/>
      <c r="R127" s="63"/>
      <c r="S127" s="55"/>
      <c r="T127" s="55"/>
      <c r="U127" s="55"/>
      <c r="V127" s="55"/>
      <c r="W127" s="55"/>
      <c r="X127" s="55"/>
    </row>
    <row r="128" spans="1:24">
      <c r="A128" s="65"/>
      <c r="B128" s="449" t="s">
        <v>86</v>
      </c>
      <c r="C128" s="450"/>
      <c r="D128" s="450"/>
      <c r="E128" s="450"/>
      <c r="F128" s="450"/>
      <c r="G128" s="450"/>
      <c r="H128" s="450"/>
      <c r="I128" s="450"/>
      <c r="J128" s="450"/>
      <c r="K128" s="450"/>
      <c r="L128" s="450"/>
      <c r="M128" s="450"/>
      <c r="N128" s="451"/>
      <c r="O128" s="330"/>
      <c r="P128" s="330"/>
      <c r="Q128" s="211"/>
      <c r="R128" s="212"/>
      <c r="S128" s="55"/>
      <c r="T128" s="55"/>
      <c r="U128" s="55"/>
      <c r="V128" s="55"/>
      <c r="W128" s="55"/>
      <c r="X128" s="55"/>
    </row>
    <row r="129" spans="1:24" ht="24">
      <c r="A129" s="65"/>
      <c r="B129" s="268">
        <v>95</v>
      </c>
      <c r="C129" s="309" t="s">
        <v>404</v>
      </c>
      <c r="D129" s="308" t="s">
        <v>410</v>
      </c>
      <c r="E129" s="308" t="s">
        <v>411</v>
      </c>
      <c r="F129" s="307">
        <v>1</v>
      </c>
      <c r="G129" s="254">
        <v>0</v>
      </c>
      <c r="H129" s="254">
        <v>0</v>
      </c>
      <c r="I129" s="254">
        <v>0</v>
      </c>
      <c r="J129" s="254">
        <v>0</v>
      </c>
      <c r="K129" s="254">
        <v>1500</v>
      </c>
      <c r="L129" s="254">
        <v>8000</v>
      </c>
      <c r="M129" s="254">
        <v>2750</v>
      </c>
      <c r="N129" s="254">
        <f>SUM(G129:M129)</f>
        <v>12250</v>
      </c>
      <c r="O129" s="296" t="s">
        <v>59</v>
      </c>
      <c r="P129" s="330"/>
      <c r="Q129" s="95"/>
      <c r="R129" s="212"/>
      <c r="S129" s="55"/>
      <c r="T129" s="55"/>
      <c r="U129" s="55"/>
      <c r="V129" s="55"/>
      <c r="W129" s="55"/>
      <c r="X129" s="55"/>
    </row>
    <row r="130" spans="1:24">
      <c r="A130" s="65"/>
      <c r="B130" s="268">
        <v>96</v>
      </c>
      <c r="C130" s="272" t="s">
        <v>23</v>
      </c>
      <c r="D130" s="361" t="s">
        <v>534</v>
      </c>
      <c r="E130" s="331" t="s">
        <v>160</v>
      </c>
      <c r="F130" s="307">
        <v>1</v>
      </c>
      <c r="G130" s="255">
        <v>2500</v>
      </c>
      <c r="H130" s="255">
        <v>0</v>
      </c>
      <c r="I130" s="255">
        <v>0</v>
      </c>
      <c r="J130" s="255">
        <v>0</v>
      </c>
      <c r="K130" s="255">
        <v>0</v>
      </c>
      <c r="L130" s="255">
        <v>0</v>
      </c>
      <c r="M130" s="255">
        <v>0</v>
      </c>
      <c r="N130" s="255">
        <f>SUM(G130:M130)</f>
        <v>2500</v>
      </c>
      <c r="O130" s="287" t="s">
        <v>17</v>
      </c>
      <c r="P130" s="330"/>
      <c r="Q130" s="95"/>
      <c r="R130" s="212"/>
      <c r="S130" s="55"/>
      <c r="T130" s="55"/>
      <c r="U130" s="55"/>
      <c r="V130" s="55"/>
      <c r="W130" s="55"/>
      <c r="X130" s="55"/>
    </row>
    <row r="131" spans="1:24" ht="24">
      <c r="A131" s="65"/>
      <c r="B131" s="268">
        <v>97</v>
      </c>
      <c r="C131" s="332" t="s">
        <v>215</v>
      </c>
      <c r="D131" s="333" t="s">
        <v>279</v>
      </c>
      <c r="E131" s="333" t="s">
        <v>408</v>
      </c>
      <c r="F131" s="334" t="s">
        <v>71</v>
      </c>
      <c r="G131" s="255">
        <v>1000</v>
      </c>
      <c r="H131" s="255">
        <v>600</v>
      </c>
      <c r="I131" s="255">
        <v>2500</v>
      </c>
      <c r="J131" s="255">
        <v>2200</v>
      </c>
      <c r="K131" s="255">
        <v>5000</v>
      </c>
      <c r="L131" s="255">
        <v>13000</v>
      </c>
      <c r="M131" s="255">
        <v>11000</v>
      </c>
      <c r="N131" s="255">
        <f>SUM(G131:M131)</f>
        <v>35300</v>
      </c>
      <c r="O131" s="287" t="s">
        <v>17</v>
      </c>
      <c r="P131" s="330"/>
      <c r="Q131" s="95"/>
      <c r="R131" s="212"/>
      <c r="S131" s="55"/>
      <c r="T131" s="55"/>
      <c r="U131" s="55"/>
      <c r="V131" s="55"/>
      <c r="W131" s="55"/>
      <c r="X131" s="55"/>
    </row>
    <row r="132" spans="1:24" ht="25.5" customHeight="1">
      <c r="A132" s="65"/>
      <c r="B132" s="268">
        <v>98</v>
      </c>
      <c r="C132" s="332" t="s">
        <v>409</v>
      </c>
      <c r="D132" s="333" t="s">
        <v>113</v>
      </c>
      <c r="E132" s="333" t="s">
        <v>30</v>
      </c>
      <c r="F132" s="334" t="s">
        <v>20</v>
      </c>
      <c r="G132" s="255">
        <v>2000</v>
      </c>
      <c r="H132" s="255">
        <v>800</v>
      </c>
      <c r="I132" s="255">
        <v>0</v>
      </c>
      <c r="J132" s="255">
        <v>4400</v>
      </c>
      <c r="K132" s="255">
        <v>10000</v>
      </c>
      <c r="L132" s="255">
        <v>0</v>
      </c>
      <c r="M132" s="255">
        <v>22000</v>
      </c>
      <c r="N132" s="255">
        <f>SUM(G132:M132)</f>
        <v>39200</v>
      </c>
      <c r="O132" s="287" t="s">
        <v>17</v>
      </c>
      <c r="P132" s="335"/>
      <c r="Q132" s="95"/>
      <c r="R132" s="212"/>
      <c r="S132" s="55"/>
      <c r="T132" s="55"/>
      <c r="U132" s="55"/>
      <c r="V132" s="55"/>
      <c r="W132" s="55"/>
      <c r="X132" s="55"/>
    </row>
    <row r="133" spans="1:24" ht="24.75" customHeight="1">
      <c r="A133" s="65"/>
      <c r="B133" s="268">
        <v>99</v>
      </c>
      <c r="C133" s="309" t="s">
        <v>378</v>
      </c>
      <c r="D133" s="308" t="s">
        <v>39</v>
      </c>
      <c r="E133" s="308" t="s">
        <v>379</v>
      </c>
      <c r="F133" s="307" t="s">
        <v>45</v>
      </c>
      <c r="G133" s="256">
        <v>0</v>
      </c>
      <c r="H133" s="256">
        <v>0</v>
      </c>
      <c r="I133" s="256">
        <v>0</v>
      </c>
      <c r="J133" s="256">
        <v>0</v>
      </c>
      <c r="K133" s="256">
        <v>0</v>
      </c>
      <c r="L133" s="256">
        <v>0</v>
      </c>
      <c r="M133" s="256">
        <v>0</v>
      </c>
      <c r="N133" s="256">
        <v>0</v>
      </c>
      <c r="O133" s="285" t="s">
        <v>257</v>
      </c>
      <c r="P133" s="222"/>
      <c r="Q133" s="207"/>
      <c r="R133" s="212"/>
      <c r="S133" s="55"/>
      <c r="T133" s="55"/>
      <c r="U133" s="55"/>
      <c r="V133" s="55"/>
      <c r="W133" s="55"/>
      <c r="X133" s="55"/>
    </row>
    <row r="134" spans="1:24" ht="24">
      <c r="A134" s="65"/>
      <c r="B134" s="268">
        <v>100</v>
      </c>
      <c r="C134" s="309" t="s">
        <v>126</v>
      </c>
      <c r="D134" s="307" t="s">
        <v>439</v>
      </c>
      <c r="E134" s="307" t="s">
        <v>412</v>
      </c>
      <c r="F134" s="336">
        <v>2</v>
      </c>
      <c r="G134" s="337">
        <v>0</v>
      </c>
      <c r="H134" s="337">
        <v>0</v>
      </c>
      <c r="I134" s="337">
        <v>0</v>
      </c>
      <c r="J134" s="337">
        <v>0</v>
      </c>
      <c r="K134" s="337">
        <v>2000</v>
      </c>
      <c r="L134" s="337">
        <v>16000</v>
      </c>
      <c r="M134" s="337">
        <v>4400</v>
      </c>
      <c r="N134" s="254">
        <f>SUM(G134:M134)</f>
        <v>22400</v>
      </c>
      <c r="O134" s="296" t="s">
        <v>59</v>
      </c>
      <c r="P134" s="222"/>
      <c r="Q134" s="207"/>
      <c r="R134" s="212"/>
      <c r="S134" s="55"/>
      <c r="T134" s="55"/>
      <c r="U134" s="55"/>
      <c r="V134" s="55"/>
      <c r="W134" s="55"/>
      <c r="X134" s="55"/>
    </row>
    <row r="135" spans="1:24" ht="24">
      <c r="A135" s="65"/>
      <c r="B135" s="268">
        <v>101</v>
      </c>
      <c r="C135" s="309" t="s">
        <v>413</v>
      </c>
      <c r="D135" s="307" t="s">
        <v>414</v>
      </c>
      <c r="E135" s="307" t="s">
        <v>415</v>
      </c>
      <c r="F135" s="336">
        <v>1</v>
      </c>
      <c r="G135" s="337">
        <v>0</v>
      </c>
      <c r="H135" s="337">
        <v>0</v>
      </c>
      <c r="I135" s="337">
        <v>0</v>
      </c>
      <c r="J135" s="337">
        <v>0</v>
      </c>
      <c r="K135" s="337">
        <v>1200</v>
      </c>
      <c r="L135" s="337">
        <v>2200</v>
      </c>
      <c r="M135" s="338">
        <v>2200</v>
      </c>
      <c r="N135" s="254">
        <f>SUM(G135:M135)</f>
        <v>5600</v>
      </c>
      <c r="O135" s="296" t="s">
        <v>59</v>
      </c>
      <c r="P135" s="222"/>
      <c r="Q135" s="207"/>
      <c r="R135" s="212"/>
      <c r="S135" s="55"/>
      <c r="T135" s="55"/>
      <c r="U135" s="55"/>
      <c r="V135" s="55"/>
      <c r="W135" s="55"/>
      <c r="X135" s="55"/>
    </row>
    <row r="136" spans="1:24">
      <c r="A136" s="65"/>
      <c r="B136" s="268">
        <v>102</v>
      </c>
      <c r="C136" s="309" t="s">
        <v>416</v>
      </c>
      <c r="D136" s="307" t="s">
        <v>39</v>
      </c>
      <c r="E136" s="307" t="s">
        <v>417</v>
      </c>
      <c r="F136" s="307" t="s">
        <v>418</v>
      </c>
      <c r="G136" s="256">
        <v>0</v>
      </c>
      <c r="H136" s="256">
        <v>0</v>
      </c>
      <c r="I136" s="256">
        <v>0</v>
      </c>
      <c r="J136" s="256">
        <v>0</v>
      </c>
      <c r="K136" s="256">
        <v>0</v>
      </c>
      <c r="L136" s="256">
        <v>0</v>
      </c>
      <c r="M136" s="256">
        <v>0</v>
      </c>
      <c r="N136" s="256">
        <v>0</v>
      </c>
      <c r="O136" s="285" t="s">
        <v>257</v>
      </c>
      <c r="P136" s="222"/>
      <c r="Q136" s="207"/>
      <c r="R136" s="212"/>
      <c r="S136" s="55"/>
      <c r="T136" s="55"/>
      <c r="U136" s="55"/>
      <c r="V136" s="55"/>
      <c r="W136" s="55"/>
      <c r="X136" s="55"/>
    </row>
    <row r="137" spans="1:24" ht="24">
      <c r="A137" s="65"/>
      <c r="B137" s="268">
        <v>103</v>
      </c>
      <c r="C137" s="309" t="s">
        <v>126</v>
      </c>
      <c r="D137" s="307" t="s">
        <v>419</v>
      </c>
      <c r="E137" s="308" t="s">
        <v>526</v>
      </c>
      <c r="F137" s="307">
        <v>1</v>
      </c>
      <c r="G137" s="337">
        <v>0</v>
      </c>
      <c r="H137" s="337">
        <v>0</v>
      </c>
      <c r="I137" s="337">
        <v>0</v>
      </c>
      <c r="J137" s="337">
        <v>0</v>
      </c>
      <c r="K137" s="337">
        <v>1200</v>
      </c>
      <c r="L137" s="337">
        <v>4500</v>
      </c>
      <c r="M137" s="337">
        <v>2200</v>
      </c>
      <c r="N137" s="254">
        <f>SUM(G137:M137)</f>
        <v>7900</v>
      </c>
      <c r="O137" s="296" t="s">
        <v>59</v>
      </c>
      <c r="P137" s="222"/>
      <c r="Q137" s="207"/>
      <c r="R137" s="212"/>
      <c r="S137" s="55"/>
      <c r="T137" s="55"/>
      <c r="U137" s="55"/>
      <c r="V137" s="55"/>
      <c r="W137" s="55"/>
      <c r="X137" s="55"/>
    </row>
    <row r="138" spans="1:24" ht="24">
      <c r="A138" s="65"/>
      <c r="B138" s="268">
        <v>104</v>
      </c>
      <c r="C138" s="309" t="s">
        <v>199</v>
      </c>
      <c r="D138" s="307" t="s">
        <v>420</v>
      </c>
      <c r="E138" s="308" t="s">
        <v>421</v>
      </c>
      <c r="F138" s="307" t="s">
        <v>48</v>
      </c>
      <c r="G138" s="337">
        <v>1200</v>
      </c>
      <c r="H138" s="337">
        <v>800</v>
      </c>
      <c r="I138" s="337">
        <v>4500</v>
      </c>
      <c r="J138" s="337">
        <v>2200</v>
      </c>
      <c r="K138" s="337">
        <v>7200</v>
      </c>
      <c r="L138" s="337">
        <v>26500</v>
      </c>
      <c r="M138" s="337">
        <v>13200</v>
      </c>
      <c r="N138" s="254">
        <f>SUM(G138:M138)</f>
        <v>55600</v>
      </c>
      <c r="O138" s="296" t="s">
        <v>59</v>
      </c>
      <c r="P138" s="222"/>
      <c r="Q138" s="207"/>
      <c r="R138" s="212"/>
      <c r="S138" s="55"/>
      <c r="T138" s="55"/>
      <c r="U138" s="55"/>
      <c r="V138" s="55"/>
      <c r="W138" s="55"/>
      <c r="X138" s="55"/>
    </row>
    <row r="139" spans="1:24" ht="24">
      <c r="A139" s="65"/>
      <c r="B139" s="268">
        <v>105</v>
      </c>
      <c r="C139" s="306" t="s">
        <v>422</v>
      </c>
      <c r="D139" s="307" t="s">
        <v>113</v>
      </c>
      <c r="E139" s="307" t="s">
        <v>250</v>
      </c>
      <c r="F139" s="307">
        <v>150</v>
      </c>
      <c r="G139" s="256">
        <v>0</v>
      </c>
      <c r="H139" s="256">
        <v>0</v>
      </c>
      <c r="I139" s="256">
        <v>0</v>
      </c>
      <c r="J139" s="256">
        <v>0</v>
      </c>
      <c r="K139" s="256">
        <v>0</v>
      </c>
      <c r="L139" s="256">
        <v>0</v>
      </c>
      <c r="M139" s="256">
        <v>0</v>
      </c>
      <c r="N139" s="256">
        <v>0</v>
      </c>
      <c r="O139" s="285" t="s">
        <v>257</v>
      </c>
      <c r="P139" s="222"/>
      <c r="Q139" s="207"/>
      <c r="R139" s="212"/>
      <c r="S139" s="55"/>
      <c r="T139" s="55"/>
      <c r="U139" s="55"/>
      <c r="V139" s="55"/>
      <c r="W139" s="55"/>
      <c r="X139" s="55"/>
    </row>
    <row r="140" spans="1:24">
      <c r="A140" s="65"/>
      <c r="B140" s="268">
        <v>106</v>
      </c>
      <c r="C140" s="309" t="s">
        <v>423</v>
      </c>
      <c r="D140" s="307" t="s">
        <v>18</v>
      </c>
      <c r="E140" s="307" t="s">
        <v>78</v>
      </c>
      <c r="F140" s="307" t="s">
        <v>20</v>
      </c>
      <c r="G140" s="339">
        <v>1500</v>
      </c>
      <c r="H140" s="339">
        <v>600</v>
      </c>
      <c r="I140" s="339">
        <v>0</v>
      </c>
      <c r="J140" s="339">
        <v>3300</v>
      </c>
      <c r="K140" s="339">
        <v>7500</v>
      </c>
      <c r="L140" s="339">
        <v>0</v>
      </c>
      <c r="M140" s="339">
        <v>16500</v>
      </c>
      <c r="N140" s="258">
        <f>SUM(G140:M140)</f>
        <v>29400</v>
      </c>
      <c r="O140" s="287" t="s">
        <v>17</v>
      </c>
      <c r="P140" s="330"/>
      <c r="Q140" s="207"/>
      <c r="R140" s="212"/>
      <c r="S140" s="55"/>
      <c r="T140" s="55"/>
      <c r="U140" s="55"/>
      <c r="V140" s="55"/>
      <c r="W140" s="55"/>
      <c r="X140" s="55"/>
    </row>
    <row r="141" spans="1:24" ht="24">
      <c r="A141" s="65"/>
      <c r="B141" s="268">
        <v>107</v>
      </c>
      <c r="C141" s="309" t="s">
        <v>126</v>
      </c>
      <c r="D141" s="307" t="s">
        <v>424</v>
      </c>
      <c r="E141" s="308" t="s">
        <v>425</v>
      </c>
      <c r="F141" s="336">
        <v>1</v>
      </c>
      <c r="G141" s="337">
        <v>0</v>
      </c>
      <c r="H141" s="337">
        <v>0</v>
      </c>
      <c r="I141" s="337">
        <v>0</v>
      </c>
      <c r="J141" s="337">
        <v>0</v>
      </c>
      <c r="K141" s="337">
        <v>900</v>
      </c>
      <c r="L141" s="337">
        <v>3200</v>
      </c>
      <c r="M141" s="337">
        <v>1650</v>
      </c>
      <c r="N141" s="254">
        <f>SUM(G141:M141)</f>
        <v>5750</v>
      </c>
      <c r="O141" s="296" t="s">
        <v>59</v>
      </c>
      <c r="P141" s="222" t="s">
        <v>462</v>
      </c>
      <c r="Q141" s="207"/>
      <c r="R141" s="212"/>
      <c r="S141" s="55"/>
      <c r="T141" s="55"/>
      <c r="U141" s="55"/>
      <c r="V141" s="55"/>
      <c r="W141" s="55"/>
      <c r="X141" s="55"/>
    </row>
    <row r="142" spans="1:24" ht="24">
      <c r="A142" s="65"/>
      <c r="B142" s="268">
        <v>108</v>
      </c>
      <c r="C142" s="309" t="s">
        <v>397</v>
      </c>
      <c r="D142" s="308" t="s">
        <v>62</v>
      </c>
      <c r="E142" s="308" t="s">
        <v>380</v>
      </c>
      <c r="F142" s="307" t="s">
        <v>20</v>
      </c>
      <c r="G142" s="256">
        <v>0</v>
      </c>
      <c r="H142" s="256">
        <v>0</v>
      </c>
      <c r="I142" s="256">
        <v>0</v>
      </c>
      <c r="J142" s="256">
        <v>0</v>
      </c>
      <c r="K142" s="256">
        <v>0</v>
      </c>
      <c r="L142" s="256">
        <v>0</v>
      </c>
      <c r="M142" s="256">
        <v>0</v>
      </c>
      <c r="N142" s="256">
        <v>0</v>
      </c>
      <c r="O142" s="285" t="s">
        <v>257</v>
      </c>
      <c r="P142" s="222"/>
      <c r="Q142" s="207"/>
      <c r="R142" s="212"/>
      <c r="S142" s="55"/>
      <c r="T142" s="55"/>
      <c r="U142" s="55"/>
      <c r="V142" s="55"/>
      <c r="W142" s="55"/>
      <c r="X142" s="55"/>
    </row>
    <row r="143" spans="1:24">
      <c r="A143" s="65"/>
      <c r="B143" s="268">
        <v>109</v>
      </c>
      <c r="C143" s="309" t="s">
        <v>426</v>
      </c>
      <c r="D143" s="307" t="s">
        <v>166</v>
      </c>
      <c r="E143" s="307" t="s">
        <v>417</v>
      </c>
      <c r="F143" s="307" t="s">
        <v>418</v>
      </c>
      <c r="G143" s="256">
        <v>0</v>
      </c>
      <c r="H143" s="256">
        <v>0</v>
      </c>
      <c r="I143" s="256">
        <v>0</v>
      </c>
      <c r="J143" s="256">
        <v>0</v>
      </c>
      <c r="K143" s="256">
        <v>0</v>
      </c>
      <c r="L143" s="256">
        <v>0</v>
      </c>
      <c r="M143" s="256">
        <v>0</v>
      </c>
      <c r="N143" s="256">
        <v>0</v>
      </c>
      <c r="O143" s="285" t="s">
        <v>257</v>
      </c>
      <c r="P143" s="222"/>
      <c r="Q143" s="207"/>
      <c r="R143" s="212"/>
      <c r="S143" s="55"/>
      <c r="T143" s="55"/>
      <c r="U143" s="55"/>
      <c r="V143" s="55"/>
      <c r="W143" s="55"/>
      <c r="X143" s="55"/>
    </row>
    <row r="144" spans="1:24">
      <c r="A144" s="65"/>
      <c r="B144" s="452">
        <v>110</v>
      </c>
      <c r="C144" s="454" t="s">
        <v>23</v>
      </c>
      <c r="D144" s="456" t="s">
        <v>73</v>
      </c>
      <c r="E144" s="308" t="s">
        <v>427</v>
      </c>
      <c r="F144" s="307" t="s">
        <v>45</v>
      </c>
      <c r="G144" s="340">
        <v>3750</v>
      </c>
      <c r="H144" s="340">
        <v>1500</v>
      </c>
      <c r="I144" s="340">
        <v>0</v>
      </c>
      <c r="J144" s="340">
        <v>8250</v>
      </c>
      <c r="K144" s="340">
        <v>37500</v>
      </c>
      <c r="L144" s="340">
        <v>0</v>
      </c>
      <c r="M144" s="340">
        <v>85200</v>
      </c>
      <c r="N144" s="255">
        <f>SUM(G144:M144)</f>
        <v>136200</v>
      </c>
      <c r="O144" s="287" t="s">
        <v>17</v>
      </c>
      <c r="P144" s="341"/>
      <c r="Q144" s="207"/>
      <c r="R144" s="212"/>
      <c r="S144" s="55"/>
      <c r="T144" s="55"/>
      <c r="U144" s="55"/>
      <c r="V144" s="55"/>
      <c r="W144" s="55"/>
      <c r="X144" s="55"/>
    </row>
    <row r="145" spans="1:24">
      <c r="A145" s="65"/>
      <c r="B145" s="453"/>
      <c r="C145" s="455"/>
      <c r="D145" s="457"/>
      <c r="E145" s="308" t="s">
        <v>84</v>
      </c>
      <c r="F145" s="307" t="s">
        <v>45</v>
      </c>
      <c r="G145" s="342">
        <v>2000</v>
      </c>
      <c r="H145" s="342">
        <v>2000</v>
      </c>
      <c r="I145" s="342">
        <v>0</v>
      </c>
      <c r="J145" s="342">
        <v>150</v>
      </c>
      <c r="K145" s="342">
        <v>20000</v>
      </c>
      <c r="L145" s="342">
        <v>0</v>
      </c>
      <c r="M145" s="342">
        <v>1500</v>
      </c>
      <c r="N145" s="343">
        <f>SUM(G145:M145)</f>
        <v>25650</v>
      </c>
      <c r="O145" s="344" t="s">
        <v>70</v>
      </c>
      <c r="P145" s="222" t="s">
        <v>462</v>
      </c>
      <c r="Q145" s="207"/>
      <c r="R145" s="212"/>
      <c r="S145" s="55"/>
      <c r="T145" s="55"/>
      <c r="U145" s="55"/>
      <c r="V145" s="55"/>
      <c r="W145" s="55"/>
      <c r="X145" s="55"/>
    </row>
    <row r="146" spans="1:24">
      <c r="A146" s="65"/>
      <c r="B146" s="268">
        <v>111</v>
      </c>
      <c r="C146" s="345" t="s">
        <v>433</v>
      </c>
      <c r="D146" s="346" t="s">
        <v>381</v>
      </c>
      <c r="E146" s="308" t="s">
        <v>250</v>
      </c>
      <c r="F146" s="307" t="s">
        <v>45</v>
      </c>
      <c r="G146" s="347">
        <v>0</v>
      </c>
      <c r="H146" s="347">
        <v>0</v>
      </c>
      <c r="I146" s="347">
        <v>0</v>
      </c>
      <c r="J146" s="347">
        <v>0</v>
      </c>
      <c r="K146" s="347">
        <v>0</v>
      </c>
      <c r="L146" s="347">
        <v>0</v>
      </c>
      <c r="M146" s="347">
        <v>0</v>
      </c>
      <c r="N146" s="348">
        <v>0</v>
      </c>
      <c r="O146" s="349" t="s">
        <v>257</v>
      </c>
      <c r="P146" s="222"/>
      <c r="Q146" s="207"/>
      <c r="R146" s="212"/>
      <c r="S146" s="55"/>
      <c r="T146" s="55"/>
      <c r="U146" s="55"/>
      <c r="V146" s="55"/>
      <c r="W146" s="55"/>
      <c r="X146" s="55"/>
    </row>
    <row r="147" spans="1:24" ht="24">
      <c r="A147" s="65"/>
      <c r="B147" s="268">
        <v>112</v>
      </c>
      <c r="C147" s="307" t="s">
        <v>404</v>
      </c>
      <c r="D147" s="307" t="s">
        <v>428</v>
      </c>
      <c r="E147" s="307" t="s">
        <v>80</v>
      </c>
      <c r="F147" s="307">
        <v>2</v>
      </c>
      <c r="G147" s="257">
        <v>0</v>
      </c>
      <c r="H147" s="257">
        <v>0</v>
      </c>
      <c r="I147" s="257">
        <v>0</v>
      </c>
      <c r="J147" s="257">
        <v>0</v>
      </c>
      <c r="K147" s="257">
        <v>2400</v>
      </c>
      <c r="L147" s="257">
        <v>5000</v>
      </c>
      <c r="M147" s="257">
        <v>4400</v>
      </c>
      <c r="N147" s="257">
        <f>SUM(G147:M147)</f>
        <v>11800</v>
      </c>
      <c r="O147" s="350" t="s">
        <v>59</v>
      </c>
      <c r="P147" s="222" t="s">
        <v>462</v>
      </c>
      <c r="Q147" s="207"/>
      <c r="R147" s="212"/>
      <c r="S147" s="55"/>
      <c r="T147" s="55"/>
      <c r="U147" s="55"/>
      <c r="V147" s="55"/>
      <c r="W147" s="55"/>
      <c r="X147" s="55"/>
    </row>
    <row r="148" spans="1:24" ht="24">
      <c r="A148" s="65"/>
      <c r="B148" s="268">
        <v>113</v>
      </c>
      <c r="C148" s="308" t="s">
        <v>406</v>
      </c>
      <c r="D148" s="307" t="s">
        <v>407</v>
      </c>
      <c r="E148" s="334" t="s">
        <v>80</v>
      </c>
      <c r="F148" s="334" t="s">
        <v>45</v>
      </c>
      <c r="G148" s="258">
        <v>1000</v>
      </c>
      <c r="H148" s="258">
        <v>600</v>
      </c>
      <c r="I148" s="258">
        <v>2300</v>
      </c>
      <c r="J148" s="258">
        <v>2200</v>
      </c>
      <c r="K148" s="258">
        <v>10000</v>
      </c>
      <c r="L148" s="258">
        <v>23700</v>
      </c>
      <c r="M148" s="258">
        <v>22000</v>
      </c>
      <c r="N148" s="258">
        <f>SUM(G148:M148)</f>
        <v>61800</v>
      </c>
      <c r="O148" s="270" t="s">
        <v>17</v>
      </c>
      <c r="P148" s="330"/>
      <c r="Q148" s="207"/>
      <c r="R148" s="212"/>
      <c r="S148" s="55"/>
      <c r="T148" s="55"/>
      <c r="U148" s="55"/>
      <c r="V148" s="55"/>
      <c r="W148" s="55"/>
      <c r="X148" s="55"/>
    </row>
    <row r="149" spans="1:24" ht="24">
      <c r="A149" s="65"/>
      <c r="B149" s="268">
        <v>114</v>
      </c>
      <c r="C149" s="331" t="s">
        <v>429</v>
      </c>
      <c r="D149" s="331" t="s">
        <v>440</v>
      </c>
      <c r="E149" s="351" t="s">
        <v>405</v>
      </c>
      <c r="F149" s="307" t="s">
        <v>71</v>
      </c>
      <c r="G149" s="257">
        <v>2400</v>
      </c>
      <c r="H149" s="257">
        <v>1200</v>
      </c>
      <c r="I149" s="257">
        <v>4800</v>
      </c>
      <c r="J149" s="257">
        <v>4400</v>
      </c>
      <c r="K149" s="257">
        <v>12000</v>
      </c>
      <c r="L149" s="257">
        <v>10600</v>
      </c>
      <c r="M149" s="257">
        <v>22000</v>
      </c>
      <c r="N149" s="257">
        <f>SUM(G149:M149)</f>
        <v>57400</v>
      </c>
      <c r="O149" s="350" t="s">
        <v>59</v>
      </c>
      <c r="P149" s="352"/>
      <c r="Q149" s="209"/>
      <c r="R149" s="212"/>
      <c r="S149" s="55"/>
      <c r="T149" s="55"/>
      <c r="U149" s="55"/>
      <c r="V149" s="55"/>
      <c r="W149" s="55"/>
      <c r="X149" s="55"/>
    </row>
    <row r="150" spans="1:24" ht="24">
      <c r="A150" s="65"/>
      <c r="B150" s="268">
        <v>115</v>
      </c>
      <c r="C150" s="282" t="s">
        <v>26</v>
      </c>
      <c r="D150" s="282" t="s">
        <v>27</v>
      </c>
      <c r="E150" s="282" t="s">
        <v>437</v>
      </c>
      <c r="F150" s="334" t="s">
        <v>34</v>
      </c>
      <c r="G150" s="258">
        <v>3750</v>
      </c>
      <c r="H150" s="258">
        <v>1500</v>
      </c>
      <c r="I150" s="258">
        <v>0</v>
      </c>
      <c r="J150" s="258">
        <v>8250</v>
      </c>
      <c r="K150" s="258">
        <v>15000</v>
      </c>
      <c r="L150" s="258">
        <v>0</v>
      </c>
      <c r="M150" s="258">
        <v>33000</v>
      </c>
      <c r="N150" s="258">
        <f>SUM(G150:M150)</f>
        <v>61500</v>
      </c>
      <c r="O150" s="270" t="s">
        <v>17</v>
      </c>
      <c r="P150" s="226" t="s">
        <v>462</v>
      </c>
      <c r="Q150" s="13"/>
      <c r="R150" s="212"/>
      <c r="S150" s="55"/>
      <c r="T150" s="55"/>
      <c r="U150" s="55"/>
      <c r="V150" s="55"/>
      <c r="W150" s="55"/>
      <c r="X150" s="55"/>
    </row>
    <row r="151" spans="1:24">
      <c r="A151" s="65"/>
      <c r="B151" s="268">
        <v>116</v>
      </c>
      <c r="C151" s="282" t="s">
        <v>377</v>
      </c>
      <c r="D151" s="282" t="s">
        <v>46</v>
      </c>
      <c r="E151" s="282" t="s">
        <v>84</v>
      </c>
      <c r="F151" s="334" t="s">
        <v>20</v>
      </c>
      <c r="G151" s="259">
        <v>0</v>
      </c>
      <c r="H151" s="259">
        <v>0</v>
      </c>
      <c r="I151" s="259">
        <v>0</v>
      </c>
      <c r="J151" s="259">
        <v>0</v>
      </c>
      <c r="K151" s="259">
        <v>0</v>
      </c>
      <c r="L151" s="259">
        <v>0</v>
      </c>
      <c r="M151" s="259">
        <v>0</v>
      </c>
      <c r="N151" s="259">
        <v>0</v>
      </c>
      <c r="O151" s="282" t="s">
        <v>257</v>
      </c>
      <c r="P151" s="226"/>
      <c r="Q151" s="213"/>
      <c r="R151" s="212"/>
      <c r="S151" s="55"/>
      <c r="T151" s="55"/>
      <c r="U151" s="55"/>
      <c r="V151" s="55"/>
      <c r="W151" s="55"/>
      <c r="X151" s="55"/>
    </row>
    <row r="152" spans="1:24" ht="24">
      <c r="A152" s="65"/>
      <c r="B152" s="458" t="s">
        <v>31</v>
      </c>
      <c r="C152" s="459"/>
      <c r="D152" s="459"/>
      <c r="E152" s="459"/>
      <c r="F152" s="460"/>
      <c r="G152" s="260">
        <f>SUM(G129+G134+G135+G137+G138+G141+G147+G149)</f>
        <v>3600</v>
      </c>
      <c r="H152" s="260">
        <f t="shared" ref="H152:N152" si="6">SUM(H129+H134+H135+H137+H138+H141+H147+H149)</f>
        <v>2000</v>
      </c>
      <c r="I152" s="260">
        <f t="shared" si="6"/>
        <v>9300</v>
      </c>
      <c r="J152" s="260">
        <f t="shared" si="6"/>
        <v>6600</v>
      </c>
      <c r="K152" s="260">
        <f t="shared" si="6"/>
        <v>28400</v>
      </c>
      <c r="L152" s="260">
        <f t="shared" si="6"/>
        <v>76000</v>
      </c>
      <c r="M152" s="260">
        <f t="shared" si="6"/>
        <v>52800</v>
      </c>
      <c r="N152" s="260">
        <f t="shared" si="6"/>
        <v>178700</v>
      </c>
      <c r="O152" s="353" t="s">
        <v>59</v>
      </c>
      <c r="P152" s="354"/>
      <c r="Q152" s="210"/>
      <c r="R152" s="55"/>
      <c r="S152" s="55"/>
      <c r="T152" s="55"/>
      <c r="U152" s="55"/>
      <c r="V152" s="55"/>
      <c r="W152" s="55"/>
      <c r="X152" s="55"/>
    </row>
    <row r="153" spans="1:24">
      <c r="A153" s="65"/>
      <c r="B153" s="461"/>
      <c r="C153" s="462"/>
      <c r="D153" s="462"/>
      <c r="E153" s="462"/>
      <c r="F153" s="463"/>
      <c r="G153" s="260">
        <f>SUM(G130+G131+G132+G140+G144+G148+G150)</f>
        <v>15500</v>
      </c>
      <c r="H153" s="260">
        <f t="shared" ref="H153:N153" si="7">SUM(H130+H131+H132+H140+H144+H148+H150)</f>
        <v>5600</v>
      </c>
      <c r="I153" s="260">
        <f t="shared" si="7"/>
        <v>4800</v>
      </c>
      <c r="J153" s="260">
        <f t="shared" si="7"/>
        <v>28600</v>
      </c>
      <c r="K153" s="260">
        <f t="shared" si="7"/>
        <v>85000</v>
      </c>
      <c r="L153" s="260">
        <f t="shared" si="7"/>
        <v>36700</v>
      </c>
      <c r="M153" s="260">
        <f t="shared" si="7"/>
        <v>189700</v>
      </c>
      <c r="N153" s="260">
        <f t="shared" si="7"/>
        <v>365900</v>
      </c>
      <c r="O153" s="353" t="s">
        <v>17</v>
      </c>
      <c r="P153" s="354"/>
      <c r="Q153" s="210"/>
      <c r="R153" s="55"/>
      <c r="S153" s="55"/>
      <c r="T153" s="55"/>
      <c r="U153" s="55"/>
      <c r="V153" s="55"/>
      <c r="W153" s="55"/>
      <c r="X153" s="55"/>
    </row>
    <row r="154" spans="1:24">
      <c r="A154" s="65"/>
      <c r="B154" s="464"/>
      <c r="C154" s="465"/>
      <c r="D154" s="465"/>
      <c r="E154" s="465"/>
      <c r="F154" s="466"/>
      <c r="G154" s="260">
        <f>SUM(G145+G146)</f>
        <v>2000</v>
      </c>
      <c r="H154" s="260">
        <f t="shared" ref="H154:N154" si="8">SUM(H145+H146)</f>
        <v>2000</v>
      </c>
      <c r="I154" s="260">
        <f t="shared" si="8"/>
        <v>0</v>
      </c>
      <c r="J154" s="260">
        <f t="shared" si="8"/>
        <v>150</v>
      </c>
      <c r="K154" s="260">
        <f t="shared" si="8"/>
        <v>20000</v>
      </c>
      <c r="L154" s="260">
        <f t="shared" si="8"/>
        <v>0</v>
      </c>
      <c r="M154" s="260">
        <f t="shared" si="8"/>
        <v>1500</v>
      </c>
      <c r="N154" s="260">
        <f t="shared" si="8"/>
        <v>25650</v>
      </c>
      <c r="O154" s="353" t="s">
        <v>70</v>
      </c>
      <c r="P154" s="354"/>
      <c r="Q154" s="210"/>
      <c r="R154" s="55"/>
      <c r="S154" s="55"/>
      <c r="T154" s="55"/>
      <c r="U154" s="55"/>
      <c r="V154" s="55"/>
      <c r="W154" s="55"/>
      <c r="X154" s="55"/>
    </row>
    <row r="155" spans="1:24">
      <c r="A155" s="65"/>
      <c r="B155" s="355">
        <v>1</v>
      </c>
      <c r="C155" s="355">
        <v>2</v>
      </c>
      <c r="D155" s="355">
        <v>3</v>
      </c>
      <c r="E155" s="355">
        <v>4</v>
      </c>
      <c r="F155" s="355">
        <v>5</v>
      </c>
      <c r="G155" s="227">
        <v>6</v>
      </c>
      <c r="H155" s="227">
        <v>7</v>
      </c>
      <c r="I155" s="227">
        <v>8</v>
      </c>
      <c r="J155" s="227">
        <v>9</v>
      </c>
      <c r="K155" s="227">
        <v>10</v>
      </c>
      <c r="L155" s="227">
        <v>11</v>
      </c>
      <c r="M155" s="227">
        <v>12</v>
      </c>
      <c r="N155" s="227">
        <v>13</v>
      </c>
      <c r="O155" s="356">
        <v>14</v>
      </c>
      <c r="P155" s="227">
        <v>15</v>
      </c>
      <c r="Q155" s="210"/>
      <c r="R155" s="55"/>
      <c r="S155" s="55"/>
      <c r="T155" s="55"/>
      <c r="U155" s="55"/>
      <c r="V155" s="55"/>
      <c r="W155" s="55"/>
      <c r="X155" s="55"/>
    </row>
    <row r="156" spans="1:24" ht="72">
      <c r="A156" s="65"/>
      <c r="B156" s="355">
        <v>117</v>
      </c>
      <c r="C156" s="358" t="s">
        <v>531</v>
      </c>
      <c r="D156" s="282" t="s">
        <v>532</v>
      </c>
      <c r="E156" s="355"/>
      <c r="F156" s="308" t="s">
        <v>533</v>
      </c>
      <c r="G156" s="360">
        <v>0</v>
      </c>
      <c r="H156" s="360">
        <v>0</v>
      </c>
      <c r="I156" s="360">
        <v>0</v>
      </c>
      <c r="J156" s="360">
        <v>0</v>
      </c>
      <c r="K156" s="360">
        <v>0</v>
      </c>
      <c r="L156" s="360">
        <v>0</v>
      </c>
      <c r="M156" s="360">
        <v>0</v>
      </c>
      <c r="N156" s="360">
        <v>0</v>
      </c>
      <c r="O156" s="282" t="s">
        <v>257</v>
      </c>
      <c r="P156" s="227"/>
      <c r="Q156" s="210"/>
      <c r="R156" s="55"/>
      <c r="S156" s="55"/>
      <c r="T156" s="55"/>
      <c r="U156" s="55"/>
      <c r="V156" s="55"/>
      <c r="W156" s="55"/>
      <c r="X156" s="55"/>
    </row>
    <row r="157" spans="1:24" ht="24">
      <c r="A157" s="65"/>
      <c r="B157" s="441" t="s">
        <v>49</v>
      </c>
      <c r="C157" s="442"/>
      <c r="D157" s="442"/>
      <c r="E157" s="442"/>
      <c r="F157" s="443"/>
      <c r="G157" s="260">
        <f t="shared" ref="G157:N157" si="9">SUM(G80+G125+G152)</f>
        <v>13350</v>
      </c>
      <c r="H157" s="260">
        <f t="shared" si="9"/>
        <v>3100</v>
      </c>
      <c r="I157" s="260">
        <f t="shared" si="9"/>
        <v>26300</v>
      </c>
      <c r="J157" s="260">
        <f t="shared" si="9"/>
        <v>11550</v>
      </c>
      <c r="K157" s="260">
        <f t="shared" si="9"/>
        <v>101400</v>
      </c>
      <c r="L157" s="260">
        <f t="shared" si="9"/>
        <v>128500</v>
      </c>
      <c r="M157" s="260">
        <f t="shared" si="9"/>
        <v>99550</v>
      </c>
      <c r="N157" s="260">
        <f t="shared" si="9"/>
        <v>383750</v>
      </c>
      <c r="O157" s="353" t="s">
        <v>59</v>
      </c>
      <c r="P157" s="357"/>
      <c r="Q157" s="63"/>
      <c r="R157" s="55"/>
      <c r="S157" s="63"/>
      <c r="T157" s="58"/>
      <c r="U157" s="55"/>
      <c r="V157" s="55"/>
      <c r="W157" s="55"/>
      <c r="X157" s="55"/>
    </row>
    <row r="158" spans="1:24">
      <c r="A158" s="65"/>
      <c r="B158" s="444"/>
      <c r="C158" s="445"/>
      <c r="D158" s="445"/>
      <c r="E158" s="445"/>
      <c r="F158" s="446"/>
      <c r="G158" s="260">
        <f>SUM(G81+G126+G153)</f>
        <v>77000</v>
      </c>
      <c r="H158" s="260">
        <f t="shared" ref="H158:N158" si="10">SUM(H81+H126+H153)</f>
        <v>22600</v>
      </c>
      <c r="I158" s="260">
        <f t="shared" si="10"/>
        <v>11650</v>
      </c>
      <c r="J158" s="260">
        <f t="shared" si="10"/>
        <v>108680</v>
      </c>
      <c r="K158" s="260">
        <f t="shared" si="10"/>
        <v>358500</v>
      </c>
      <c r="L158" s="260">
        <f t="shared" si="10"/>
        <v>92650</v>
      </c>
      <c r="M158" s="260">
        <f t="shared" si="10"/>
        <v>747600</v>
      </c>
      <c r="N158" s="260">
        <f t="shared" si="10"/>
        <v>1418680</v>
      </c>
      <c r="O158" s="353" t="s">
        <v>17</v>
      </c>
      <c r="P158" s="357"/>
      <c r="Q158" s="63"/>
      <c r="R158" s="63"/>
      <c r="S158" s="55"/>
      <c r="T158" s="63"/>
      <c r="U158" s="55"/>
      <c r="V158" s="55"/>
      <c r="W158" s="55"/>
      <c r="X158" s="55"/>
    </row>
    <row r="159" spans="1:24">
      <c r="A159" s="65"/>
      <c r="B159" s="444"/>
      <c r="C159" s="445"/>
      <c r="D159" s="445"/>
      <c r="E159" s="445"/>
      <c r="F159" s="446"/>
      <c r="G159" s="260">
        <f t="shared" ref="G159:N159" si="11">SUM(G82+G127+G154)</f>
        <v>15500</v>
      </c>
      <c r="H159" s="260">
        <f t="shared" si="11"/>
        <v>12600</v>
      </c>
      <c r="I159" s="260">
        <f t="shared" si="11"/>
        <v>34750</v>
      </c>
      <c r="J159" s="260">
        <f t="shared" si="11"/>
        <v>11093</v>
      </c>
      <c r="K159" s="260">
        <f t="shared" si="11"/>
        <v>125412</v>
      </c>
      <c r="L159" s="260">
        <f t="shared" si="11"/>
        <v>86550</v>
      </c>
      <c r="M159" s="260">
        <f t="shared" si="11"/>
        <v>36693</v>
      </c>
      <c r="N159" s="260">
        <f t="shared" si="11"/>
        <v>322598</v>
      </c>
      <c r="O159" s="353" t="s">
        <v>70</v>
      </c>
      <c r="P159" s="357"/>
      <c r="Q159" s="64"/>
      <c r="R159" s="63"/>
      <c r="S159" s="63"/>
      <c r="T159" s="55"/>
      <c r="U159" s="55"/>
      <c r="V159" s="55"/>
      <c r="W159" s="55"/>
      <c r="X159" s="55"/>
    </row>
    <row r="160" spans="1:24"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64"/>
      <c r="R160" s="60"/>
    </row>
    <row r="161" spans="2:19">
      <c r="B161" s="20"/>
      <c r="C161" s="20" t="s">
        <v>540</v>
      </c>
      <c r="D161" s="20"/>
      <c r="E161" s="20"/>
      <c r="F161" s="20" t="s">
        <v>51</v>
      </c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64"/>
      <c r="R161" s="60"/>
      <c r="S161" s="60"/>
    </row>
    <row r="162" spans="2:19">
      <c r="N162" s="20" t="s">
        <v>541</v>
      </c>
      <c r="O162" s="20"/>
      <c r="Q162" s="64"/>
      <c r="R162" s="60"/>
      <c r="S162" s="60"/>
    </row>
    <row r="163" spans="2:19">
      <c r="Q163" s="64"/>
      <c r="R163" s="60"/>
      <c r="S163" s="60"/>
    </row>
    <row r="164" spans="2:19">
      <c r="Q164" s="64"/>
      <c r="R164" s="60"/>
      <c r="S164" s="60"/>
    </row>
    <row r="165" spans="2:19">
      <c r="Q165" s="64"/>
      <c r="R165" s="60"/>
      <c r="S165" s="60"/>
    </row>
    <row r="166" spans="2:19">
      <c r="Q166" s="64"/>
      <c r="R166" s="60"/>
      <c r="S166" s="60"/>
    </row>
    <row r="167" spans="2:19">
      <c r="Q167" s="64"/>
      <c r="R167" s="60"/>
      <c r="S167" s="60"/>
    </row>
    <row r="168" spans="2:19">
      <c r="Q168" s="64"/>
      <c r="R168" s="60"/>
      <c r="S168" s="60"/>
    </row>
    <row r="169" spans="2:19">
      <c r="C169" s="366"/>
      <c r="D169" s="366"/>
      <c r="E169" s="366"/>
      <c r="F169" s="366"/>
      <c r="G169" s="366"/>
      <c r="H169" s="366"/>
      <c r="I169" s="366"/>
      <c r="J169" s="366"/>
      <c r="K169" s="366"/>
      <c r="L169" s="366"/>
      <c r="M169" s="366"/>
      <c r="N169" s="366"/>
      <c r="O169" s="366"/>
      <c r="P169" s="366"/>
      <c r="Q169" s="64"/>
      <c r="R169" s="60"/>
      <c r="S169" s="60"/>
    </row>
    <row r="170" spans="2:19">
      <c r="C170" s="366"/>
      <c r="D170" s="366"/>
      <c r="E170" s="366"/>
      <c r="F170" s="366"/>
      <c r="G170" s="366"/>
      <c r="H170" s="366"/>
      <c r="I170" s="366"/>
      <c r="J170" s="366"/>
      <c r="K170" s="366"/>
      <c r="L170" s="366"/>
      <c r="M170" s="366"/>
      <c r="N170" s="366"/>
      <c r="O170" s="366"/>
      <c r="P170" s="366"/>
      <c r="Q170" s="64"/>
      <c r="R170" s="60"/>
    </row>
    <row r="171" spans="2:19">
      <c r="C171" s="366"/>
      <c r="D171" s="366"/>
      <c r="E171" s="366"/>
      <c r="F171" s="366"/>
      <c r="G171" s="366"/>
      <c r="H171" s="366"/>
      <c r="I171" s="366"/>
      <c r="J171" s="366"/>
      <c r="K171" s="366"/>
      <c r="L171" s="366"/>
      <c r="M171" s="366"/>
      <c r="N171" s="366"/>
      <c r="O171" s="366"/>
      <c r="P171" s="366"/>
      <c r="Q171" s="64"/>
      <c r="R171" s="60"/>
    </row>
    <row r="172" spans="2:19">
      <c r="C172" s="366"/>
      <c r="D172" s="366"/>
      <c r="E172" s="366"/>
      <c r="F172" s="366"/>
      <c r="G172" s="366"/>
      <c r="H172" s="366"/>
      <c r="I172" s="366"/>
      <c r="J172" s="366"/>
      <c r="K172" s="366"/>
      <c r="L172" s="366"/>
      <c r="M172" s="366"/>
      <c r="N172" s="366"/>
      <c r="O172" s="366"/>
      <c r="P172" s="366"/>
      <c r="R172" s="6"/>
    </row>
    <row r="173" spans="2:19">
      <c r="C173" s="366"/>
      <c r="D173" s="366"/>
      <c r="E173" s="366"/>
      <c r="F173" s="366"/>
      <c r="G173" s="366"/>
      <c r="H173" s="366"/>
      <c r="I173" s="366"/>
      <c r="J173" s="366"/>
      <c r="K173" s="366"/>
      <c r="L173" s="366"/>
      <c r="M173" s="366"/>
      <c r="N173" s="366"/>
      <c r="O173" s="366"/>
      <c r="P173" s="366"/>
    </row>
    <row r="174" spans="2:19">
      <c r="C174" s="366"/>
      <c r="D174" s="366"/>
      <c r="E174" s="366"/>
      <c r="F174" s="366"/>
      <c r="G174" s="366"/>
      <c r="H174" s="366"/>
      <c r="I174" s="366"/>
      <c r="J174" s="366"/>
      <c r="K174" s="366"/>
      <c r="L174" s="366"/>
      <c r="M174" s="366"/>
      <c r="N174" s="366"/>
      <c r="O174" s="366"/>
      <c r="P174" s="366"/>
    </row>
    <row r="175" spans="2:19">
      <c r="C175" s="366"/>
      <c r="D175" s="366"/>
      <c r="E175" s="366"/>
      <c r="F175" s="366"/>
      <c r="G175" s="366"/>
      <c r="H175" s="366"/>
      <c r="I175" s="366"/>
      <c r="J175" s="366"/>
      <c r="K175" s="366"/>
      <c r="L175" s="366"/>
      <c r="M175" s="366"/>
      <c r="N175" s="366"/>
      <c r="O175" s="366"/>
      <c r="P175" s="366"/>
    </row>
    <row r="176" spans="2:19">
      <c r="C176" s="366"/>
      <c r="D176" s="366"/>
      <c r="E176" s="366"/>
      <c r="F176" s="366"/>
      <c r="G176" s="366"/>
      <c r="H176" s="366"/>
      <c r="I176" s="366"/>
      <c r="J176" s="366"/>
      <c r="K176" s="366"/>
      <c r="L176" s="366"/>
      <c r="M176" s="366"/>
      <c r="N176" s="366"/>
      <c r="O176" s="366"/>
      <c r="P176" s="366"/>
    </row>
    <row r="177" spans="3:16">
      <c r="C177" s="366"/>
      <c r="D177" s="366"/>
      <c r="E177" s="366"/>
      <c r="F177" s="366"/>
      <c r="G177" s="366"/>
      <c r="H177" s="366"/>
      <c r="I177" s="366"/>
      <c r="J177" s="366"/>
      <c r="K177" s="366"/>
      <c r="L177" s="366"/>
      <c r="M177" s="366"/>
      <c r="N177" s="366"/>
      <c r="O177" s="366"/>
      <c r="P177" s="366"/>
    </row>
    <row r="178" spans="3:16">
      <c r="C178" s="366"/>
      <c r="D178" s="366"/>
      <c r="E178" s="366"/>
      <c r="F178" s="366"/>
      <c r="G178" s="366"/>
      <c r="H178" s="366"/>
      <c r="I178" s="366"/>
      <c r="J178" s="366"/>
      <c r="K178" s="366"/>
      <c r="L178" s="366"/>
      <c r="M178" s="366"/>
      <c r="N178" s="366"/>
      <c r="O178" s="366"/>
      <c r="P178" s="366"/>
    </row>
    <row r="179" spans="3:16">
      <c r="C179" s="366"/>
      <c r="D179" s="366"/>
      <c r="E179" s="366"/>
      <c r="F179" s="366"/>
      <c r="G179" s="366"/>
      <c r="H179" s="366"/>
      <c r="I179" s="366"/>
      <c r="J179" s="366"/>
      <c r="K179" s="366"/>
      <c r="L179" s="366"/>
      <c r="M179" s="366"/>
      <c r="N179" s="366"/>
      <c r="O179" s="366"/>
      <c r="P179" s="366"/>
    </row>
    <row r="180" spans="3:16">
      <c r="C180" s="366"/>
      <c r="D180" s="366"/>
      <c r="E180" s="366"/>
      <c r="F180" s="366"/>
      <c r="G180" s="366"/>
      <c r="H180" s="366"/>
      <c r="I180" s="366"/>
      <c r="J180" s="366"/>
      <c r="K180" s="366"/>
      <c r="L180" s="366"/>
      <c r="M180" s="366"/>
      <c r="N180" s="366"/>
      <c r="O180" s="366"/>
      <c r="P180" s="366"/>
    </row>
    <row r="181" spans="3:16">
      <c r="C181" s="366"/>
      <c r="D181" s="366"/>
      <c r="E181" s="366"/>
      <c r="F181" s="366"/>
      <c r="G181" s="366"/>
      <c r="H181" s="366"/>
      <c r="I181" s="366"/>
      <c r="J181" s="366"/>
      <c r="K181" s="366"/>
      <c r="L181" s="366"/>
      <c r="M181" s="366"/>
      <c r="N181" s="366"/>
      <c r="O181" s="366"/>
      <c r="P181" s="366"/>
    </row>
    <row r="182" spans="3:16">
      <c r="C182" s="366"/>
      <c r="D182" s="366"/>
      <c r="E182" s="366"/>
      <c r="F182" s="366"/>
      <c r="G182" s="366"/>
      <c r="H182" s="366"/>
      <c r="I182" s="366"/>
      <c r="J182" s="366"/>
      <c r="K182" s="366"/>
      <c r="L182" s="366"/>
      <c r="M182" s="366"/>
      <c r="N182" s="366"/>
      <c r="O182" s="366"/>
      <c r="P182" s="366"/>
    </row>
    <row r="183" spans="3:16">
      <c r="C183" s="366"/>
      <c r="D183" s="366"/>
      <c r="E183" s="366"/>
      <c r="F183" s="366"/>
      <c r="G183" s="366"/>
      <c r="H183" s="366"/>
      <c r="I183" s="366"/>
      <c r="J183" s="366"/>
      <c r="K183" s="366"/>
      <c r="L183" s="366"/>
      <c r="M183" s="366"/>
      <c r="N183" s="366"/>
      <c r="O183" s="366"/>
      <c r="P183" s="366"/>
    </row>
    <row r="184" spans="3:16">
      <c r="C184" s="366"/>
      <c r="D184" s="366"/>
      <c r="E184" s="366"/>
      <c r="F184" s="366"/>
      <c r="G184" s="366"/>
      <c r="H184" s="366"/>
      <c r="I184" s="366"/>
      <c r="J184" s="366"/>
      <c r="K184" s="366"/>
      <c r="L184" s="366"/>
      <c r="M184" s="366"/>
      <c r="N184" s="366"/>
      <c r="O184" s="366"/>
      <c r="P184" s="366"/>
    </row>
    <row r="185" spans="3:16">
      <c r="C185" s="366"/>
      <c r="D185" s="366"/>
      <c r="E185" s="366"/>
      <c r="F185" s="366"/>
      <c r="G185" s="366"/>
      <c r="H185" s="366"/>
      <c r="I185" s="366"/>
      <c r="J185" s="366"/>
      <c r="K185" s="366"/>
      <c r="L185" s="366"/>
      <c r="M185" s="366"/>
      <c r="N185" s="366"/>
      <c r="O185" s="366"/>
      <c r="P185" s="366"/>
    </row>
    <row r="186" spans="3:16">
      <c r="C186" s="366"/>
      <c r="D186" s="366"/>
      <c r="E186" s="366"/>
      <c r="F186" s="366"/>
      <c r="G186" s="366"/>
      <c r="H186" s="366"/>
      <c r="I186" s="366"/>
      <c r="J186" s="366"/>
      <c r="K186" s="366"/>
      <c r="L186" s="366"/>
      <c r="M186" s="366"/>
      <c r="N186" s="366"/>
      <c r="O186" s="366"/>
      <c r="P186" s="366"/>
    </row>
    <row r="187" spans="3:16">
      <c r="C187" s="366"/>
      <c r="D187" s="366"/>
      <c r="E187" s="366"/>
      <c r="F187" s="366"/>
      <c r="G187" s="366"/>
      <c r="H187" s="366"/>
      <c r="I187" s="366"/>
      <c r="J187" s="366"/>
      <c r="K187" s="366"/>
      <c r="L187" s="366"/>
      <c r="M187" s="366"/>
      <c r="N187" s="366"/>
      <c r="O187" s="366"/>
      <c r="P187" s="366"/>
    </row>
    <row r="188" spans="3:16">
      <c r="C188" s="366"/>
      <c r="D188" s="366"/>
      <c r="E188" s="366"/>
      <c r="F188" s="366"/>
      <c r="G188" s="366"/>
      <c r="H188" s="366"/>
      <c r="I188" s="366"/>
      <c r="J188" s="366"/>
      <c r="K188" s="366"/>
      <c r="L188" s="366"/>
      <c r="M188" s="366"/>
      <c r="N188" s="366"/>
      <c r="O188" s="366"/>
      <c r="P188" s="366"/>
    </row>
    <row r="189" spans="3:16">
      <c r="C189" s="366"/>
      <c r="D189" s="366"/>
      <c r="E189" s="366"/>
      <c r="F189" s="366"/>
      <c r="G189" s="366"/>
      <c r="H189" s="366"/>
      <c r="I189" s="366"/>
      <c r="J189" s="366"/>
      <c r="K189" s="366"/>
      <c r="L189" s="366"/>
      <c r="M189" s="366"/>
      <c r="N189" s="366"/>
      <c r="O189" s="366"/>
      <c r="P189" s="366"/>
    </row>
    <row r="190" spans="3:16">
      <c r="C190" s="366"/>
      <c r="D190" s="366"/>
      <c r="E190" s="366"/>
      <c r="F190" s="366"/>
      <c r="G190" s="366"/>
      <c r="H190" s="366"/>
      <c r="I190" s="366"/>
      <c r="J190" s="366"/>
      <c r="K190" s="366"/>
      <c r="L190" s="366"/>
      <c r="M190" s="366"/>
      <c r="N190" s="366"/>
      <c r="O190" s="366"/>
      <c r="P190" s="366"/>
    </row>
    <row r="191" spans="3:16">
      <c r="C191" s="366"/>
      <c r="D191" s="366"/>
      <c r="E191" s="366"/>
      <c r="F191" s="366"/>
      <c r="G191" s="366"/>
      <c r="H191" s="366"/>
      <c r="I191" s="366"/>
      <c r="J191" s="366"/>
      <c r="K191" s="366"/>
      <c r="L191" s="366"/>
      <c r="M191" s="366"/>
      <c r="N191" s="366"/>
      <c r="O191" s="366"/>
      <c r="P191" s="366"/>
    </row>
    <row r="192" spans="3:16">
      <c r="C192" s="366"/>
      <c r="D192" s="366"/>
      <c r="E192" s="366"/>
      <c r="F192" s="366"/>
      <c r="G192" s="366"/>
      <c r="H192" s="366"/>
      <c r="I192" s="366"/>
      <c r="J192" s="366"/>
      <c r="K192" s="366"/>
      <c r="L192" s="366"/>
      <c r="M192" s="366"/>
      <c r="N192" s="366"/>
      <c r="O192" s="366"/>
      <c r="P192" s="366"/>
    </row>
    <row r="193" spans="3:16">
      <c r="C193" s="366"/>
      <c r="D193" s="366"/>
      <c r="E193" s="366"/>
      <c r="F193" s="366"/>
      <c r="G193" s="366"/>
      <c r="H193" s="366"/>
      <c r="I193" s="366"/>
      <c r="J193" s="366"/>
      <c r="K193" s="366"/>
      <c r="L193" s="366"/>
      <c r="M193" s="366"/>
      <c r="N193" s="366"/>
      <c r="O193" s="366"/>
      <c r="P193" s="366"/>
    </row>
    <row r="194" spans="3:16">
      <c r="D194" s="51"/>
      <c r="E194" s="51"/>
      <c r="F194" s="51"/>
      <c r="G194" s="131"/>
      <c r="H194" s="131"/>
      <c r="I194" s="131"/>
      <c r="J194" s="131"/>
      <c r="K194" s="131"/>
      <c r="L194" s="131"/>
      <c r="M194" s="131"/>
      <c r="N194" s="131"/>
      <c r="O194" s="265"/>
    </row>
  </sheetData>
  <mergeCells count="62">
    <mergeCell ref="B100:B101"/>
    <mergeCell ref="C100:C101"/>
    <mergeCell ref="B78:P78"/>
    <mergeCell ref="D100:D101"/>
    <mergeCell ref="E100:E101"/>
    <mergeCell ref="F100:F101"/>
    <mergeCell ref="C61:C63"/>
    <mergeCell ref="D61:D63"/>
    <mergeCell ref="E61:E62"/>
    <mergeCell ref="F61:F62"/>
    <mergeCell ref="B83:P83"/>
    <mergeCell ref="B80:F82"/>
    <mergeCell ref="B61:B63"/>
    <mergeCell ref="N1:P1"/>
    <mergeCell ref="N2:P2"/>
    <mergeCell ref="N4:P4"/>
    <mergeCell ref="N5:P5"/>
    <mergeCell ref="B6:P6"/>
    <mergeCell ref="U13:X13"/>
    <mergeCell ref="E7:E8"/>
    <mergeCell ref="F7:F8"/>
    <mergeCell ref="G7:J7"/>
    <mergeCell ref="B54:B56"/>
    <mergeCell ref="C54:C56"/>
    <mergeCell ref="D54:D56"/>
    <mergeCell ref="B7:B8"/>
    <mergeCell ref="C7:C8"/>
    <mergeCell ref="D7:D8"/>
    <mergeCell ref="B10:N10"/>
    <mergeCell ref="C40:O40"/>
    <mergeCell ref="K7:N7"/>
    <mergeCell ref="O7:O8"/>
    <mergeCell ref="P7:P8"/>
    <mergeCell ref="P114:P115"/>
    <mergeCell ref="B104:B105"/>
    <mergeCell ref="C104:C105"/>
    <mergeCell ref="D104:D105"/>
    <mergeCell ref="B111:B112"/>
    <mergeCell ref="C111:C112"/>
    <mergeCell ref="D111:D112"/>
    <mergeCell ref="B114:B115"/>
    <mergeCell ref="C114:C115"/>
    <mergeCell ref="D114:D115"/>
    <mergeCell ref="E114:E115"/>
    <mergeCell ref="F114:F115"/>
    <mergeCell ref="B123:B124"/>
    <mergeCell ref="C123:C124"/>
    <mergeCell ref="D123:D124"/>
    <mergeCell ref="E123:E124"/>
    <mergeCell ref="P123:P124"/>
    <mergeCell ref="B119:B120"/>
    <mergeCell ref="C119:C120"/>
    <mergeCell ref="D119:D120"/>
    <mergeCell ref="E119:E120"/>
    <mergeCell ref="P119:P120"/>
    <mergeCell ref="B157:F159"/>
    <mergeCell ref="B125:F127"/>
    <mergeCell ref="B128:N128"/>
    <mergeCell ref="B144:B145"/>
    <mergeCell ref="C144:C145"/>
    <mergeCell ref="D144:D145"/>
    <mergeCell ref="B152:F154"/>
  </mergeCells>
  <pageMargins left="0.39370078740157483" right="0.39370078740157483" top="0.35433070866141736" bottom="0.35433070866141736" header="0.31496062992125984" footer="0.31496062992125984"/>
  <pageSetup paperSize="9" scale="65" orientation="landscape" r:id="rId1"/>
  <rowBreaks count="4" manualBreakCount="4">
    <brk id="38" min="1" max="23" man="1"/>
    <brk id="76" min="1" max="23" man="1"/>
    <brk id="115" min="1" max="23" man="1"/>
    <brk id="154" min="1" max="23" man="1"/>
  </rowBreaks>
  <colBreaks count="1" manualBreakCount="1">
    <brk id="16" max="1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КСММ2012</vt:lpstr>
      <vt:lpstr>КСММ 2013 от 26 дек</vt:lpstr>
      <vt:lpstr>для ГАИ и Иванова</vt:lpstr>
      <vt:lpstr>календарь на 2014г. без аренды </vt:lpstr>
      <vt:lpstr>'календарь на 2014г. без аренды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Charkova</cp:lastModifiedBy>
  <cp:lastPrinted>2013-12-23T08:16:18Z</cp:lastPrinted>
  <dcterms:created xsi:type="dcterms:W3CDTF">1996-10-08T23:32:33Z</dcterms:created>
  <dcterms:modified xsi:type="dcterms:W3CDTF">2014-01-10T09:34:23Z</dcterms:modified>
</cp:coreProperties>
</file>